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현재_통합_문서"/>
  <mc:AlternateContent xmlns:mc="http://schemas.openxmlformats.org/markup-compatibility/2006">
    <mc:Choice Requires="x15">
      <x15ac:absPath xmlns:x15ac="http://schemas.microsoft.com/office/spreadsheetml/2010/11/ac" url="U:\켄달스퀘어리츠운용\자산관리본부\★ESRKS REIT_모리츠\07. 투자보고서\ESRKS모리츠_투자보고서 수정_20220509\"/>
    </mc:Choice>
  </mc:AlternateContent>
  <xr:revisionPtr revIDLastSave="0" documentId="13_ncr:1_{B1E4947A-F2C6-407F-8C65-5BF047A7A121}" xr6:coauthVersionLast="47" xr6:coauthVersionMax="47" xr10:uidLastSave="{00000000-0000-0000-0000-000000000000}"/>
  <bookViews>
    <workbookView xWindow="28680" yWindow="-120" windowWidth="38640" windowHeight="21240" tabRatio="880" activeTab="8" xr2:uid="{00000000-000D-0000-FFFF-FFFF00000000}"/>
  </bookViews>
  <sheets>
    <sheet name="표지" sheetId="2" r:id="rId1"/>
    <sheet name="1부.Ⅰ.1" sheetId="4" r:id="rId2"/>
    <sheet name="1부.Ⅰ.2.1)" sheetId="5" r:id="rId3"/>
    <sheet name="1부.Ⅰ.2.2)" sheetId="6" r:id="rId4"/>
    <sheet name="1부.Ⅰ.3.1)" sheetId="7" r:id="rId5"/>
    <sheet name="1부.Ⅰ.3.2)" sheetId="8" r:id="rId6"/>
    <sheet name="1부.Ⅰ.4.1)" sheetId="9" r:id="rId7"/>
    <sheet name="1부.Ⅰ.4.2)" sheetId="10" r:id="rId8"/>
    <sheet name="1부.Ⅰ.4.3)" sheetId="11" r:id="rId9"/>
    <sheet name="1부.Ⅰ.5" sheetId="12" r:id="rId10"/>
    <sheet name="2부.Ⅰ" sheetId="13" r:id="rId11"/>
    <sheet name="2부.Ⅰ.1.1)" sheetId="14" r:id="rId12"/>
    <sheet name="2부.Ⅰ.1.2)" sheetId="15" r:id="rId13"/>
    <sheet name="2부.Ⅰ.1.3)" sheetId="16" r:id="rId14"/>
    <sheet name="2부.Ⅰ.2" sheetId="17" r:id="rId15"/>
    <sheet name="2부.Ⅰ.3" sheetId="18" r:id="rId16"/>
    <sheet name="2부.Ⅰ.4" sheetId="19" r:id="rId17"/>
    <sheet name="2부.Ⅱ" sheetId="20" r:id="rId18"/>
    <sheet name="3부.Ⅰ" sheetId="21" r:id="rId19"/>
    <sheet name="3부.Ⅱ.1.1)" sheetId="22" r:id="rId20"/>
    <sheet name="3부.Ⅱ.1.2)" sheetId="23" r:id="rId21"/>
    <sheet name="3부.Ⅱ.2" sheetId="24" r:id="rId22"/>
    <sheet name="3부.Ⅱ.3" sheetId="25" r:id="rId23"/>
    <sheet name="3부.Ⅱ.4" sheetId="26" r:id="rId24"/>
    <sheet name="3부.Ⅲ" sheetId="27" r:id="rId25"/>
    <sheet name="3부.Ⅳ.1" sheetId="28" r:id="rId26"/>
    <sheet name="3부.Ⅳ.2" sheetId="29" r:id="rId27"/>
    <sheet name="3부.Ⅴ" sheetId="30" r:id="rId28"/>
    <sheet name="4부.Ⅰ.1" sheetId="31" r:id="rId29"/>
    <sheet name="4부.Ⅰ.2" sheetId="32" r:id="rId30"/>
    <sheet name="5부.Ⅰ" sheetId="33" r:id="rId31"/>
    <sheet name="5부.Ⅱ" sheetId="34" r:id="rId32"/>
    <sheet name="5부.Ⅲ" sheetId="36" r:id="rId33"/>
    <sheet name="5부.Ⅳ" sheetId="43" r:id="rId34"/>
    <sheet name="5부.Ⅴ" sheetId="37" r:id="rId35"/>
    <sheet name="5부.Ⅵ" sheetId="38" r:id="rId36"/>
    <sheet name="5부.Ⅶ" sheetId="39" r:id="rId37"/>
    <sheet name="6부.Ⅰ" sheetId="40" r:id="rId38"/>
    <sheet name="7부.Ⅰ" sheetId="41" r:id="rId39"/>
    <sheet name="8부.Ⅰ" sheetId="42" r:id="rId40"/>
  </sheets>
  <externalReferences>
    <externalReference r:id="rId41"/>
  </externalReferences>
  <definedNames>
    <definedName name="Earn_etc">'[1]4부.Ⅱ.1.3)'!$R$6</definedName>
    <definedName name="_xlnm.Print_Area" localSheetId="1">'1부.Ⅰ.1'!$A$1:$AK$25</definedName>
    <definedName name="_xlnm.Print_Area" localSheetId="2">'1부.Ⅰ.2.1)'!$A$1:$AK$10</definedName>
    <definedName name="_xlnm.Print_Area" localSheetId="3">'1부.Ⅰ.2.2)'!$A$1:$AK$30</definedName>
    <definedName name="_xlnm.Print_Area" localSheetId="4">'1부.Ⅰ.3.1)'!$A$1:$AK$32</definedName>
    <definedName name="_xlnm.Print_Area" localSheetId="5">'1부.Ⅰ.3.2)'!$A$1:$AL$16</definedName>
    <definedName name="_xlnm.Print_Area" localSheetId="6">'1부.Ⅰ.4.1)'!$A$1:$AU$18</definedName>
    <definedName name="_xlnm.Print_Area" localSheetId="7">'1부.Ⅰ.4.2)'!$A$1:$AX$12</definedName>
    <definedName name="_xlnm.Print_Area" localSheetId="8">'1부.Ⅰ.4.3)'!$A$1:$AK$23</definedName>
    <definedName name="_xlnm.Print_Area" localSheetId="9">'1부.Ⅰ.5'!$A$1:$AF$25</definedName>
    <definedName name="_xlnm.Print_Area" localSheetId="10">'2부.Ⅰ'!$A$1:$AK$21</definedName>
    <definedName name="_xlnm.Print_Area" localSheetId="11">'2부.Ⅰ.1.1)'!$A$1:$AK$24</definedName>
    <definedName name="_xlnm.Print_Area" localSheetId="12">'2부.Ⅰ.1.2)'!$A$1:$Y$24</definedName>
    <definedName name="_xlnm.Print_Area" localSheetId="13">'2부.Ⅰ.1.3)'!$A$1:$Y$22</definedName>
    <definedName name="_xlnm.Print_Area" localSheetId="14">'2부.Ⅰ.2'!$A$1:$AF$23</definedName>
    <definedName name="_xlnm.Print_Area" localSheetId="15">'2부.Ⅰ.3'!$A$1:$AO$9</definedName>
    <definedName name="_xlnm.Print_Area" localSheetId="16">'2부.Ⅰ.4'!$A$1:$AF$19</definedName>
    <definedName name="_xlnm.Print_Area" localSheetId="17">'2부.Ⅱ'!$A$1:$AK$27</definedName>
    <definedName name="_xlnm.Print_Area" localSheetId="18">'3부.Ⅰ'!$A$1:$AK$21</definedName>
    <definedName name="_xlnm.Print_Area" localSheetId="19">'3부.Ⅱ.1.1)'!$A$1:$AI$27</definedName>
    <definedName name="_xlnm.Print_Area" localSheetId="20">'3부.Ⅱ.1.2)'!$A$1:$AK$13</definedName>
    <definedName name="_xlnm.Print_Area" localSheetId="21">'3부.Ⅱ.2'!$A$1:$AK$14</definedName>
    <definedName name="_xlnm.Print_Area" localSheetId="22">'3부.Ⅱ.3'!$A$1:$AO$11</definedName>
    <definedName name="_xlnm.Print_Area" localSheetId="23">'3부.Ⅱ.4'!$A$1:$AI$12</definedName>
    <definedName name="_xlnm.Print_Area" localSheetId="24">'3부.Ⅲ'!$A$1:$AK$19</definedName>
    <definedName name="_xlnm.Print_Area" localSheetId="25">'3부.Ⅳ.1'!$A$1:$O$39</definedName>
    <definedName name="_xlnm.Print_Area" localSheetId="26">'3부.Ⅳ.2'!$A$1:$AK$19</definedName>
    <definedName name="_xlnm.Print_Area" localSheetId="27">'3부.Ⅴ'!$A$1:$AK$8</definedName>
    <definedName name="_xlnm.Print_Area" localSheetId="28">'4부.Ⅰ.1'!$A$1:$AK$17</definedName>
    <definedName name="_xlnm.Print_Area" localSheetId="29">'4부.Ⅰ.2'!$A$1:$AK$24</definedName>
    <definedName name="_xlnm.Print_Area" localSheetId="30">'5부.Ⅰ'!$B$1:$AL$132</definedName>
    <definedName name="_xlnm.Print_Area" localSheetId="31">'5부.Ⅱ'!$B$1:$AL$82</definedName>
    <definedName name="_xlnm.Print_Area" localSheetId="32">'5부.Ⅲ'!$B$1:$AL$30</definedName>
    <definedName name="_xlnm.Print_Area" localSheetId="33">'5부.Ⅳ'!$B$1:$AL$88</definedName>
    <definedName name="_xlnm.Print_Area" localSheetId="34">'5부.Ⅴ'!$B$1:$AK$22</definedName>
    <definedName name="_xlnm.Print_Area" localSheetId="35">'5부.Ⅵ'!$A$1:$AK$11</definedName>
    <definedName name="_xlnm.Print_Area" localSheetId="36">'5부.Ⅶ'!$A$1:$AK$33</definedName>
    <definedName name="_xlnm.Print_Area" localSheetId="37">'6부.Ⅰ'!$A$1:$AK$9</definedName>
    <definedName name="_xlnm.Print_Area" localSheetId="38">'7부.Ⅰ'!$A$1:$AK$10</definedName>
    <definedName name="_xlnm.Print_Area" localSheetId="39">'8부.Ⅰ'!$A$1:$AK$9</definedName>
    <definedName name="_xlnm.Print_Area" localSheetId="0">표지!$A$1:$L$37</definedName>
    <definedName name="Rent_SUM" localSheetId="20">'[1]4부.Ⅱ.1.1)'!$R$10</definedName>
    <definedName name="Rent_SUM" localSheetId="23">'3부.Ⅱ.4'!#REF!</definedName>
    <definedName name="Rent_SUM" localSheetId="26">'[1]4부.Ⅱ.1.1)'!$R$10</definedName>
    <definedName name="Rent_SUM" localSheetId="27">'[1]4부.Ⅱ.1.1)'!$R$10</definedName>
    <definedName name="Rent_SUM" localSheetId="28">'[1]4부.Ⅱ.1.1)'!$R$10</definedName>
    <definedName name="Rent_SUM" localSheetId="29">'[1]4부.Ⅱ.1.1)'!$R$10</definedName>
    <definedName name="Rent_SUM" localSheetId="30">'[1]4부.Ⅱ.1.1)'!$R$10</definedName>
    <definedName name="Rent_SUM" localSheetId="31">'[1]4부.Ⅱ.1.1)'!$R$10</definedName>
    <definedName name="Rent_SUM" localSheetId="32">'[1]4부.Ⅱ.1.1)'!$R$10</definedName>
    <definedName name="Rent_SUM" localSheetId="33">'[1]4부.Ⅱ.1.1)'!$R$10</definedName>
    <definedName name="Rent_SUM" localSheetId="34">'[1]4부.Ⅱ.1.1)'!$R$10</definedName>
    <definedName name="Rent_SUM" localSheetId="35">'[1]4부.Ⅱ.1.1)'!$R$10</definedName>
    <definedName name="Rent_SUM" localSheetId="36">'[1]4부.Ⅱ.1.1)'!$R$10</definedName>
    <definedName name="Rent_SUM" localSheetId="37">'3부.Ⅱ.1.1)'!#REF!</definedName>
    <definedName name="Rent_SUM" localSheetId="38">'3부.Ⅱ.1.1)'!#REF!</definedName>
    <definedName name="Rent_SUM" localSheetId="39">'3부.Ⅱ.1.1)'!#REF!</definedName>
    <definedName name="Rent_SUM">'3부.Ⅱ.1.1)'!#REF!</definedName>
  </definedNames>
  <calcPr calcId="191029" iterate="1" iterateDelta="1.0000000000000001E-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7" i="11" l="1"/>
  <c r="N7" i="11"/>
  <c r="AA8" i="11"/>
  <c r="N8" i="11"/>
  <c r="U75" i="43" l="1"/>
  <c r="O12" i="21"/>
  <c r="O9" i="27" l="1"/>
  <c r="O14" i="27" s="1"/>
  <c r="AB7" i="24"/>
  <c r="AF7" i="29" l="1"/>
  <c r="AF11" i="29"/>
  <c r="AF12" i="29"/>
  <c r="O13" i="21" l="1"/>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8" i="28"/>
  <c r="W7" i="15" l="1"/>
  <c r="N5" i="11" l="1"/>
  <c r="AG11" i="43" l="1"/>
  <c r="U11" i="43"/>
  <c r="AG18" i="34"/>
  <c r="AA18" i="34"/>
  <c r="U18" i="34"/>
  <c r="O18" i="34"/>
  <c r="AG10" i="34"/>
  <c r="AA10" i="34"/>
  <c r="U10" i="34"/>
  <c r="O10" i="34"/>
  <c r="O71" i="33"/>
  <c r="O60" i="33"/>
  <c r="AG128" i="33"/>
  <c r="U128" i="33"/>
  <c r="AG121" i="33"/>
  <c r="AG118" i="33"/>
  <c r="AG115" i="33"/>
  <c r="AG112" i="33"/>
  <c r="U121" i="33"/>
  <c r="U118" i="33"/>
  <c r="U115" i="33"/>
  <c r="U112" i="33"/>
  <c r="G6" i="43" l="1"/>
  <c r="V5" i="43"/>
  <c r="AG75" i="43" l="1"/>
  <c r="AG69" i="43"/>
  <c r="U69" i="43"/>
  <c r="AG60" i="43"/>
  <c r="U60" i="43"/>
  <c r="AG52" i="43"/>
  <c r="U52" i="43"/>
  <c r="AG24" i="43"/>
  <c r="AG9" i="43" s="1"/>
  <c r="U24" i="43"/>
  <c r="U68" i="43" l="1"/>
  <c r="AG51" i="43"/>
  <c r="AG81" i="43" s="1"/>
  <c r="AG83" i="43" s="1"/>
  <c r="AG85" i="43" s="1"/>
  <c r="U51" i="43"/>
  <c r="AG68" i="43"/>
  <c r="U9" i="43"/>
  <c r="U81" i="43" l="1"/>
  <c r="U83" i="43" s="1"/>
  <c r="U85" i="43" s="1"/>
  <c r="G6" i="37"/>
  <c r="AF6" i="30"/>
  <c r="Z6" i="30"/>
  <c r="T6" i="30"/>
  <c r="N15" i="30" l="1"/>
  <c r="I44" i="12"/>
  <c r="I45" i="12" s="1"/>
  <c r="I41" i="12"/>
  <c r="I35" i="12"/>
  <c r="P14" i="4"/>
  <c r="V5" i="37"/>
  <c r="U10" i="36" l="1"/>
  <c r="G6" i="36"/>
  <c r="V5" i="36"/>
  <c r="AA20" i="36"/>
  <c r="AG16" i="36" s="1"/>
  <c r="O20" i="36"/>
  <c r="U16" i="36" s="1"/>
  <c r="AG10" i="36"/>
  <c r="AG27" i="36" s="1"/>
  <c r="U27" i="36" l="1"/>
  <c r="I15" i="12"/>
  <c r="G6" i="34" l="1"/>
  <c r="AC5" i="34"/>
  <c r="AC5" i="43" s="1"/>
  <c r="AC4" i="34"/>
  <c r="AC4" i="43" s="1"/>
  <c r="V4" i="34"/>
  <c r="V4" i="43" s="1"/>
  <c r="AG74" i="34"/>
  <c r="AA74" i="34"/>
  <c r="U74" i="34"/>
  <c r="O74" i="34"/>
  <c r="AG60" i="34"/>
  <c r="AA60" i="34"/>
  <c r="U60" i="34"/>
  <c r="O60" i="34"/>
  <c r="AG49" i="34"/>
  <c r="AA49" i="34"/>
  <c r="U49" i="34"/>
  <c r="O49" i="34"/>
  <c r="AG48" i="34"/>
  <c r="AA48" i="34"/>
  <c r="G8" i="33"/>
  <c r="AA6" i="33"/>
  <c r="Q6" i="33"/>
  <c r="AG100" i="33"/>
  <c r="U100" i="33"/>
  <c r="AG81" i="33"/>
  <c r="U81" i="33"/>
  <c r="AA71" i="33"/>
  <c r="AA60" i="33"/>
  <c r="AA46" i="33"/>
  <c r="O46" i="33"/>
  <c r="AA40" i="33"/>
  <c r="O40" i="33"/>
  <c r="AA26" i="33"/>
  <c r="AG12" i="33" s="1"/>
  <c r="O26" i="33"/>
  <c r="U12" i="33" s="1"/>
  <c r="AI9" i="33"/>
  <c r="W9" i="33"/>
  <c r="AG71" i="34" l="1"/>
  <c r="AG78" i="34" s="1"/>
  <c r="AA71" i="34"/>
  <c r="AA78" i="34" s="1"/>
  <c r="U36" i="33"/>
  <c r="U79" i="33" s="1"/>
  <c r="P13" i="4" s="1"/>
  <c r="AG36" i="33"/>
  <c r="AG79" i="33" s="1"/>
  <c r="N14" i="30"/>
  <c r="I34" i="12"/>
  <c r="I17" i="12" s="1"/>
  <c r="M4" i="34"/>
  <c r="T7" i="34" s="1"/>
  <c r="M4" i="43"/>
  <c r="T7" i="43" s="1"/>
  <c r="AC4" i="37"/>
  <c r="AC4" i="36"/>
  <c r="V4" i="37"/>
  <c r="V4" i="36"/>
  <c r="AC5" i="37"/>
  <c r="AC5" i="36"/>
  <c r="S9" i="33"/>
  <c r="M4" i="36"/>
  <c r="T7" i="36" s="1"/>
  <c r="U48" i="34"/>
  <c r="U71" i="34" s="1"/>
  <c r="O48" i="34"/>
  <c r="O71" i="34" s="1"/>
  <c r="O78" i="34" s="1"/>
  <c r="Q7" i="33"/>
  <c r="U110" i="33"/>
  <c r="U129" i="33" s="1"/>
  <c r="AG110" i="33"/>
  <c r="AG129" i="33" s="1"/>
  <c r="U78" i="34" l="1"/>
  <c r="N12" i="30"/>
  <c r="N6" i="30" s="1"/>
  <c r="I11" i="12"/>
  <c r="M4" i="37"/>
  <c r="P15" i="4"/>
  <c r="AE9" i="33"/>
  <c r="M5" i="43"/>
  <c r="AF7" i="43" s="1"/>
  <c r="M5" i="36"/>
  <c r="AF7" i="36" s="1"/>
  <c r="M5" i="34"/>
  <c r="P5" i="30"/>
  <c r="P11" i="30" s="1"/>
  <c r="AH11" i="30"/>
  <c r="AB11" i="30"/>
  <c r="V11" i="30"/>
  <c r="W12" i="27"/>
  <c r="AF16" i="29"/>
  <c r="X23" i="22"/>
  <c r="D23" i="22"/>
  <c r="O14" i="21"/>
  <c r="O10" i="21"/>
  <c r="O11" i="21"/>
  <c r="O7" i="21"/>
  <c r="X9" i="26"/>
  <c r="X8" i="26"/>
  <c r="X7" i="26"/>
  <c r="X6" i="26"/>
  <c r="X5" i="26"/>
  <c r="AB11" i="24"/>
  <c r="AB10" i="24"/>
  <c r="AB9" i="24"/>
  <c r="AB8" i="24"/>
  <c r="AB6" i="24"/>
  <c r="AF9" i="23"/>
  <c r="AF8" i="23"/>
  <c r="AF7" i="23"/>
  <c r="AF6" i="23"/>
  <c r="AF5" i="23"/>
  <c r="X24" i="22"/>
  <c r="X9" i="22"/>
  <c r="X22" i="22"/>
  <c r="X21" i="22"/>
  <c r="X20" i="22"/>
  <c r="X19" i="22"/>
  <c r="X18" i="22"/>
  <c r="X17" i="22"/>
  <c r="X16" i="22"/>
  <c r="X15" i="22"/>
  <c r="X14" i="22"/>
  <c r="X13" i="22"/>
  <c r="X12" i="22"/>
  <c r="X11" i="22"/>
  <c r="X10" i="22"/>
  <c r="W8" i="27" l="1"/>
  <c r="O16" i="21"/>
  <c r="AF7" i="34"/>
  <c r="M5" i="37"/>
  <c r="W9" i="27"/>
  <c r="W5" i="27"/>
  <c r="W11" i="27"/>
  <c r="W6" i="27"/>
  <c r="T9" i="11"/>
  <c r="D10" i="22" l="1"/>
  <c r="D11" i="22"/>
  <c r="D12" i="22"/>
  <c r="D13" i="22"/>
  <c r="D14" i="22"/>
  <c r="D15" i="22"/>
  <c r="D16" i="22"/>
  <c r="D17" i="22"/>
  <c r="D18" i="22"/>
  <c r="D19" i="22"/>
  <c r="D20" i="22"/>
  <c r="D21" i="22"/>
  <c r="D22" i="22"/>
  <c r="D24" i="22"/>
  <c r="D9" i="22"/>
  <c r="R6" i="16"/>
  <c r="D6" i="16"/>
  <c r="D7" i="16"/>
  <c r="D8" i="16"/>
  <c r="D9" i="16"/>
  <c r="D10" i="16"/>
  <c r="D11" i="16"/>
  <c r="D12" i="16"/>
  <c r="D13" i="16"/>
  <c r="D14" i="16"/>
  <c r="D15" i="16"/>
  <c r="D16" i="16"/>
  <c r="D17" i="16"/>
  <c r="D18" i="16"/>
  <c r="D19" i="16"/>
  <c r="D5" i="16"/>
  <c r="R13" i="16"/>
  <c r="R12" i="16"/>
  <c r="R11" i="16"/>
  <c r="R10" i="16"/>
  <c r="R9" i="16"/>
  <c r="R8" i="16"/>
  <c r="R7" i="16"/>
  <c r="R16" i="16"/>
  <c r="R15" i="16"/>
  <c r="R14" i="16"/>
  <c r="R17" i="16"/>
  <c r="R18" i="16"/>
  <c r="R5" i="16"/>
  <c r="R19" i="16"/>
  <c r="D21" i="15"/>
  <c r="D20" i="15"/>
  <c r="D19" i="15"/>
  <c r="D18" i="15"/>
  <c r="D17" i="15"/>
  <c r="D16" i="15"/>
  <c r="D15" i="15"/>
  <c r="D14" i="15"/>
  <c r="D13" i="15"/>
  <c r="D12" i="15"/>
  <c r="D11" i="15"/>
  <c r="D10" i="15"/>
  <c r="D9" i="15"/>
  <c r="D8" i="15"/>
  <c r="D7" i="15"/>
  <c r="W15" i="15"/>
  <c r="W14" i="15"/>
  <c r="W13" i="15"/>
  <c r="W12" i="15"/>
  <c r="W11" i="15"/>
  <c r="W10" i="15"/>
  <c r="W9" i="15"/>
  <c r="W8" i="15"/>
  <c r="W16" i="15"/>
  <c r="W17" i="15"/>
  <c r="W18" i="15"/>
  <c r="W19" i="15"/>
  <c r="W20" i="15"/>
  <c r="W21" i="15"/>
  <c r="AA13" i="13"/>
  <c r="AD13" i="13" s="1"/>
  <c r="AA12" i="13"/>
  <c r="AD12" i="13" s="1"/>
  <c r="AA11" i="13"/>
  <c r="AD11" i="13" s="1"/>
  <c r="AA10" i="13"/>
  <c r="AA9" i="13"/>
  <c r="V14" i="13"/>
  <c r="AA14" i="13" s="1"/>
  <c r="AD14" i="13" s="1"/>
  <c r="S13" i="13"/>
  <c r="S12" i="13"/>
  <c r="S10" i="13"/>
  <c r="S9" i="13"/>
  <c r="N14" i="13"/>
  <c r="S14" i="13" s="1"/>
  <c r="S11" i="13"/>
  <c r="L40" i="12"/>
  <c r="AA45" i="12"/>
  <c r="U45" i="12"/>
  <c r="O45" i="12"/>
  <c r="AA42" i="12"/>
  <c r="U42" i="12"/>
  <c r="O42" i="12"/>
  <c r="I42" i="12"/>
  <c r="AD40" i="12"/>
  <c r="X40" i="12"/>
  <c r="R40" i="12"/>
  <c r="AA31" i="12"/>
  <c r="U31" i="12"/>
  <c r="O31" i="12"/>
  <c r="I31" i="12"/>
  <c r="I18" i="12" s="1"/>
  <c r="AD28" i="12"/>
  <c r="X28" i="12"/>
  <c r="R28" i="12"/>
  <c r="AA17" i="12"/>
  <c r="U17" i="12"/>
  <c r="O17" i="12"/>
  <c r="AA13" i="12"/>
  <c r="AA14" i="12" s="1"/>
  <c r="U13" i="12"/>
  <c r="U14" i="12" s="1"/>
  <c r="O13" i="12"/>
  <c r="O14" i="12" s="1"/>
  <c r="I13" i="12"/>
  <c r="I14" i="12" s="1"/>
  <c r="AC3" i="11"/>
  <c r="J9" i="11"/>
  <c r="AP3" i="10"/>
  <c r="AM5" i="9"/>
  <c r="AL12" i="9"/>
  <c r="AL10" i="9"/>
  <c r="AL8" i="9"/>
  <c r="AE7" i="7"/>
  <c r="U12" i="4"/>
  <c r="P11" i="4"/>
  <c r="P9" i="4"/>
  <c r="O18" i="12" l="1"/>
  <c r="AA18" i="12"/>
  <c r="AA46" i="12"/>
  <c r="AA43" i="12"/>
  <c r="O43" i="12"/>
  <c r="O46" i="12"/>
  <c r="U43" i="12"/>
  <c r="U46" i="12"/>
  <c r="U18" i="12"/>
  <c r="I43" i="12"/>
  <c r="I46" i="12"/>
  <c r="AD9" i="13"/>
  <c r="W11" i="21"/>
  <c r="N9" i="11"/>
  <c r="L28" i="12"/>
  <c r="W10" i="21" l="1"/>
  <c r="W8" i="21"/>
  <c r="W12" i="21"/>
  <c r="W7" i="21"/>
  <c r="W9" i="21"/>
  <c r="W15" i="21"/>
  <c r="W14" i="21"/>
  <c r="W13" i="21"/>
  <c r="AA5" i="11"/>
  <c r="W10" i="27" l="1"/>
  <c r="W7" i="27"/>
  <c r="W13" i="27"/>
  <c r="W16" i="21"/>
  <c r="AA9" i="11"/>
  <c r="W14" i="27" l="1"/>
  <c r="AK9" i="4"/>
  <c r="AB9" i="4"/>
  <c r="AA9" i="4"/>
</calcChain>
</file>

<file path=xl/sharedStrings.xml><?xml version="1.0" encoding="utf-8"?>
<sst xmlns="http://schemas.openxmlformats.org/spreadsheetml/2006/main" count="1500" uniqueCount="1214">
  <si>
    <t>투  자  보  고  서</t>
    <phoneticPr fontId="2" type="noConversion"/>
  </si>
  <si>
    <t>부터</t>
    <phoneticPr fontId="2" type="noConversion"/>
  </si>
  <si>
    <t>까지</t>
    <phoneticPr fontId="2" type="noConversion"/>
  </si>
  <si>
    <t>( 제</t>
    <phoneticPr fontId="2" type="noConversion"/>
  </si>
  <si>
    <t>기 )</t>
    <phoneticPr fontId="2" type="noConversion"/>
  </si>
  <si>
    <t>국토교통부장관, 금융위원회 귀중</t>
    <phoneticPr fontId="2" type="noConversion"/>
  </si>
  <si>
    <t>부동산투자회사법 제37조, 동법 시행령 제40조 및 부동산투자회사등에 관한 감독규정
제7조의 규정에 의하여 투자보고서를 작성하여 제출합니다.</t>
    <phoneticPr fontId="2" type="noConversion"/>
  </si>
  <si>
    <t>회  사   명  :</t>
    <phoneticPr fontId="2" type="noConversion"/>
  </si>
  <si>
    <r>
      <t>대</t>
    </r>
    <r>
      <rPr>
        <sz val="8"/>
        <color theme="1"/>
        <rFont val="함초롬바탕"/>
        <family val="1"/>
        <charset val="129"/>
      </rPr>
      <t xml:space="preserve"> </t>
    </r>
    <r>
      <rPr>
        <sz val="11"/>
        <color theme="1"/>
        <rFont val="함초롬바탕"/>
        <family val="1"/>
        <charset val="129"/>
      </rPr>
      <t>표</t>
    </r>
    <r>
      <rPr>
        <sz val="8"/>
        <color theme="1"/>
        <rFont val="함초롬바탕"/>
        <family val="1"/>
        <charset val="129"/>
      </rPr>
      <t xml:space="preserve"> </t>
    </r>
    <r>
      <rPr>
        <sz val="11"/>
        <color theme="1"/>
        <rFont val="함초롬바탕"/>
        <family val="1"/>
        <charset val="129"/>
      </rPr>
      <t>이</t>
    </r>
    <r>
      <rPr>
        <sz val="8"/>
        <color theme="1"/>
        <rFont val="함초롬바탕"/>
        <family val="1"/>
        <charset val="129"/>
      </rPr>
      <t xml:space="preserve"> </t>
    </r>
    <r>
      <rPr>
        <sz val="11"/>
        <color theme="1"/>
        <rFont val="함초롬바탕"/>
        <family val="1"/>
        <charset val="129"/>
      </rPr>
      <t>사  :</t>
    </r>
    <phoneticPr fontId="2" type="noConversion"/>
  </si>
  <si>
    <t>본점소재지 :</t>
    <phoneticPr fontId="2" type="noConversion"/>
  </si>
  <si>
    <t>(전화번호)</t>
    <phoneticPr fontId="2" type="noConversion"/>
  </si>
  <si>
    <t>(홈페이지)</t>
    <phoneticPr fontId="2" type="noConversion"/>
  </si>
  <si>
    <t>작성책임자 :</t>
    <phoneticPr fontId="2" type="noConversion"/>
  </si>
  <si>
    <t>(회사)</t>
    <phoneticPr fontId="2" type="noConversion"/>
  </si>
  <si>
    <t>(직책)</t>
    <phoneticPr fontId="2" type="noConversion"/>
  </si>
  <si>
    <t>(전화번호)</t>
    <phoneticPr fontId="2" type="noConversion"/>
  </si>
  <si>
    <t>성명</t>
    <phoneticPr fontId="2" type="noConversion"/>
  </si>
  <si>
    <t>공시책임자 :</t>
    <phoneticPr fontId="2" type="noConversion"/>
  </si>
  <si>
    <t>*입력도움말
1. 제출날짜(YYYY.MM.DD) 및 회사명, 대표이사, 본점소재지 등 내용을 직접 입력하시기 바랍니다.
2. 대표이사, 작성책임자, 공시책임자의 도장 스캔본을 '(인)' 위에 각각 삽입 후 마우스 오른쪽버튼을 클릭하여 '맨 뒤로 보내기'를 클릭하시기 바랍니다.
3. 표지 작성 후 '8부(재무제표) -&gt; 그외 시트' 순으로 작성 바랍니다.</t>
    <phoneticPr fontId="2" type="noConversion"/>
  </si>
  <si>
    <t>제 1 부 부동산투자회사의 현황</t>
    <phoneticPr fontId="2" type="noConversion"/>
  </si>
  <si>
    <t>Ⅰ. 회사의 현황</t>
    <phoneticPr fontId="2" type="noConversion"/>
  </si>
  <si>
    <t>1. 회사의 개요</t>
    <phoneticPr fontId="2" type="noConversion"/>
  </si>
  <si>
    <t>상장여부</t>
    <phoneticPr fontId="2" type="noConversion"/>
  </si>
  <si>
    <t>1) 회사명</t>
    <phoneticPr fontId="2" type="noConversion"/>
  </si>
  <si>
    <t>2) 설립일</t>
    <phoneticPr fontId="2" type="noConversion"/>
  </si>
  <si>
    <t>3) 소재지</t>
    <phoneticPr fontId="2" type="noConversion"/>
  </si>
  <si>
    <t>4) 자산 및 자본금, 부채</t>
    <phoneticPr fontId="2" type="noConversion"/>
  </si>
  <si>
    <t>(기준일자)</t>
    <phoneticPr fontId="2" type="noConversion"/>
  </si>
  <si>
    <t>(단위: 원)</t>
    <phoneticPr fontId="2" type="noConversion"/>
  </si>
  <si>
    <t>총 자 산</t>
    <phoneticPr fontId="2" type="noConversion"/>
  </si>
  <si>
    <t>자 본 금</t>
    <phoneticPr fontId="2" type="noConversion"/>
  </si>
  <si>
    <t>부     채</t>
    <phoneticPr fontId="2" type="noConversion"/>
  </si>
  <si>
    <t>5) 자산관리회사</t>
    <phoneticPr fontId="2" type="noConversion"/>
  </si>
  <si>
    <t>6) 사무수탁회사</t>
    <phoneticPr fontId="2" type="noConversion"/>
  </si>
  <si>
    <t>7) 자산보관회사</t>
    <phoneticPr fontId="2" type="noConversion"/>
  </si>
  <si>
    <t>8) 비고</t>
    <phoneticPr fontId="2" type="noConversion"/>
  </si>
  <si>
    <t>(1) 정관에서 정한 회사의 존속기간 및 해산사유</t>
    <phoneticPr fontId="2" type="noConversion"/>
  </si>
  <si>
    <t>(2) 신용평가결과</t>
    <phoneticPr fontId="2" type="noConversion"/>
  </si>
  <si>
    <r>
      <rPr>
        <b/>
        <sz val="11"/>
        <color rgb="FF000000"/>
        <rFont val="돋움"/>
        <family val="3"/>
        <charset val="129"/>
      </rPr>
      <t>←</t>
    </r>
    <r>
      <rPr>
        <b/>
        <sz val="11"/>
        <color rgb="FF000000"/>
        <rFont val="Calibri"/>
        <family val="2"/>
      </rPr>
      <t xml:space="preserve"> </t>
    </r>
    <r>
      <rPr>
        <b/>
        <sz val="11"/>
        <color rgb="FF000000"/>
        <rFont val="돋움"/>
        <family val="3"/>
        <charset val="129"/>
      </rPr>
      <t>필요시</t>
    </r>
    <r>
      <rPr>
        <b/>
        <sz val="11"/>
        <color rgb="FF000000"/>
        <rFont val="Calibri"/>
        <family val="2"/>
      </rPr>
      <t xml:space="preserve"> </t>
    </r>
    <r>
      <rPr>
        <b/>
        <sz val="11"/>
        <color rgb="FF000000"/>
        <rFont val="돋움"/>
        <family val="3"/>
        <charset val="129"/>
      </rPr>
      <t>주석</t>
    </r>
    <r>
      <rPr>
        <b/>
        <sz val="11"/>
        <color rgb="FF000000"/>
        <rFont val="Calibri"/>
        <family val="2"/>
      </rPr>
      <t xml:space="preserve"> </t>
    </r>
    <r>
      <rPr>
        <b/>
        <sz val="11"/>
        <color rgb="FF000000"/>
        <rFont val="돋움"/>
        <family val="3"/>
        <charset val="129"/>
      </rPr>
      <t>기재</t>
    </r>
    <phoneticPr fontId="2" type="noConversion"/>
  </si>
  <si>
    <r>
      <t>1) 설립경과 및 설립이후의 변동사항</t>
    </r>
    <r>
      <rPr>
        <sz val="12"/>
        <rFont val="함초롬바탕"/>
        <family val="1"/>
        <charset val="129"/>
      </rPr>
      <t>(상호의 변경, 영업양수 또는 영업양도, 주요 자산취득일 등을 기재)</t>
    </r>
    <phoneticPr fontId="2" type="noConversion"/>
  </si>
  <si>
    <t>* 입력도움말
1. 양식 수정은 절대 금지하며, 셀 높이 조절만 가능합니다.
2. 바탕색이 황갈색인 셀에만 데이터를 입력하시기 바랍니다.</t>
    <phoneticPr fontId="2" type="noConversion"/>
  </si>
  <si>
    <t>2) 발기인·이사 및 감사에 관한 사항</t>
    <phoneticPr fontId="2" type="noConversion"/>
  </si>
  <si>
    <t>(1) 발기인에 관한 사항</t>
    <phoneticPr fontId="2" type="noConversion"/>
  </si>
  <si>
    <t xml:space="preserve">성    명 </t>
    <phoneticPr fontId="2" type="noConversion"/>
  </si>
  <si>
    <t>생년월일 또는        법인등록번호</t>
    <phoneticPr fontId="2" type="noConversion"/>
  </si>
  <si>
    <t>주요경력 및 연혁</t>
    <phoneticPr fontId="2" type="noConversion"/>
  </si>
  <si>
    <t>비 고</t>
    <phoneticPr fontId="2" type="noConversion"/>
  </si>
  <si>
    <t>※ 비고란에는 법 제7조의 결격요건 해당여부를 기재</t>
    <phoneticPr fontId="2" type="noConversion"/>
  </si>
  <si>
    <t>※ 주요경력은 주요근무지, 근무기간 및 직위등을 구체적으로 기재</t>
    <phoneticPr fontId="2" type="noConversion"/>
  </si>
  <si>
    <r>
      <rPr>
        <b/>
        <sz val="11"/>
        <color rgb="FF000000"/>
        <rFont val="돋움"/>
        <family val="3"/>
        <charset val="129"/>
      </rPr>
      <t>←</t>
    </r>
    <r>
      <rPr>
        <b/>
        <sz val="11"/>
        <color rgb="FF000000"/>
        <rFont val="Calibri"/>
        <family val="2"/>
      </rPr>
      <t xml:space="preserve"> </t>
    </r>
    <r>
      <rPr>
        <b/>
        <sz val="11"/>
        <color rgb="FF000000"/>
        <rFont val="돋움"/>
        <family val="3"/>
        <charset val="129"/>
      </rPr>
      <t>필요시</t>
    </r>
    <r>
      <rPr>
        <b/>
        <sz val="11"/>
        <color rgb="FF000000"/>
        <rFont val="Calibri"/>
        <family val="2"/>
      </rPr>
      <t xml:space="preserve"> </t>
    </r>
    <r>
      <rPr>
        <b/>
        <sz val="11"/>
        <color rgb="FF000000"/>
        <rFont val="돋움"/>
        <family val="3"/>
        <charset val="129"/>
      </rPr>
      <t>주석</t>
    </r>
    <r>
      <rPr>
        <b/>
        <sz val="11"/>
        <color rgb="FF000000"/>
        <rFont val="Calibri"/>
        <family val="2"/>
      </rPr>
      <t xml:space="preserve"> </t>
    </r>
    <r>
      <rPr>
        <b/>
        <sz val="11"/>
        <color rgb="FF000000"/>
        <rFont val="돋움"/>
        <family val="3"/>
        <charset val="129"/>
      </rPr>
      <t>기재</t>
    </r>
    <phoneticPr fontId="2" type="noConversion"/>
  </si>
  <si>
    <t>(2) 이사 및 감사에 관한 사항</t>
    <phoneticPr fontId="2" type="noConversion"/>
  </si>
  <si>
    <t>직 명</t>
    <phoneticPr fontId="2" type="noConversion"/>
  </si>
  <si>
    <t>성 명</t>
    <phoneticPr fontId="2" type="noConversion"/>
  </si>
  <si>
    <t>생년월일</t>
    <phoneticPr fontId="2" type="noConversion"/>
  </si>
  <si>
    <t>주요경력 및 연혁</t>
    <phoneticPr fontId="2" type="noConversion"/>
  </si>
  <si>
    <t>비 고</t>
  </si>
  <si>
    <t>※ 비고란에는 법 제14조의 결격요건 해당여부를 기재</t>
    <phoneticPr fontId="2" type="noConversion"/>
  </si>
  <si>
    <t>* 입력도움말
1. 양식 수정은 절대 금지하며, 셀 높이 조절만 가능합니다.
2. 바탕색이 황갈색인 셀에만 데이터를 입력하시기 바랍니다.
3. 필요시 행추가(복사한 셀 삽입)하여 추가 작성하시기 바랍니다.
4. 생년월일은 0000.00.00 형식으로 입력하시기 바랍니다.</t>
    <phoneticPr fontId="2" type="noConversion"/>
  </si>
  <si>
    <t>1) 주식에 관한 사항</t>
    <phoneticPr fontId="2" type="noConversion"/>
  </si>
  <si>
    <t>(1) 발행한 주식의 내용</t>
    <phoneticPr fontId="2" type="noConversion"/>
  </si>
  <si>
    <t>[</t>
    <phoneticPr fontId="2" type="noConversion"/>
  </si>
  <si>
    <t>현재]</t>
    <phoneticPr fontId="2" type="noConversion"/>
  </si>
  <si>
    <t>(단위 : 원, 주)</t>
    <phoneticPr fontId="2" type="noConversion"/>
  </si>
  <si>
    <t>구 분</t>
    <phoneticPr fontId="2" type="noConversion"/>
  </si>
  <si>
    <t>종 류</t>
    <phoneticPr fontId="2" type="noConversion"/>
  </si>
  <si>
    <t>발행주식수</t>
    <phoneticPr fontId="2" type="noConversion"/>
  </si>
  <si>
    <t>주당 발행가액</t>
    <phoneticPr fontId="2" type="noConversion"/>
  </si>
  <si>
    <t>주당 액면가액</t>
    <phoneticPr fontId="2" type="noConversion"/>
  </si>
  <si>
    <t>비 고</t>
    <phoneticPr fontId="2" type="noConversion"/>
  </si>
  <si>
    <t>(2) 자기주식 취득현황</t>
    <phoneticPr fontId="2" type="noConversion"/>
  </si>
  <si>
    <t>취득일자</t>
    <phoneticPr fontId="2" type="noConversion"/>
  </si>
  <si>
    <t>주식수량</t>
    <phoneticPr fontId="2" type="noConversion"/>
  </si>
  <si>
    <t>취득가액</t>
    <phoneticPr fontId="2" type="noConversion"/>
  </si>
  <si>
    <t>(3) 현물출자 현황</t>
    <phoneticPr fontId="2" type="noConversion"/>
  </si>
  <si>
    <r>
      <t>(4) 비고</t>
    </r>
    <r>
      <rPr>
        <sz val="12"/>
        <rFont val="함초롬바탕"/>
        <family val="1"/>
        <charset val="129"/>
      </rPr>
      <t>(주식매수선택권 여부, 의결권이 있는 주식수, 의결권이 제한된 주식수 등을 기재)</t>
    </r>
    <phoneticPr fontId="2" type="noConversion"/>
  </si>
  <si>
    <t>* 입력도움말
1. 필요시 행추가(복사한 셀 삽입)하여 추가 작성하시기 바랍니다.
2. 날짜는 0000.00.00 형식으로 입력하시기 바랍니다.
3. 해당사항 없는 항목은 기재하지 마시기 바랍니다.</t>
    <phoneticPr fontId="2" type="noConversion"/>
  </si>
  <si>
    <t>2) 자본금 변동상황</t>
    <phoneticPr fontId="2" type="noConversion"/>
  </si>
  <si>
    <t>(단위 : 원, 주)</t>
    <phoneticPr fontId="2" type="noConversion"/>
  </si>
  <si>
    <t>일자</t>
    <phoneticPr fontId="2" type="noConversion"/>
  </si>
  <si>
    <t>원인</t>
    <phoneticPr fontId="2" type="noConversion"/>
  </si>
  <si>
    <t>증가(감소)한 주식의 내용</t>
    <phoneticPr fontId="2" type="noConversion"/>
  </si>
  <si>
    <t>증(감)자한
자본금</t>
    <phoneticPr fontId="2" type="noConversion"/>
  </si>
  <si>
    <t>증(감)자 후 
자본금</t>
    <phoneticPr fontId="2" type="noConversion"/>
  </si>
  <si>
    <t>증(감)자
비율</t>
    <phoneticPr fontId="2" type="noConversion"/>
  </si>
  <si>
    <t>종류</t>
    <phoneticPr fontId="2" type="noConversion"/>
  </si>
  <si>
    <t>수량</t>
    <phoneticPr fontId="2" type="noConversion"/>
  </si>
  <si>
    <t>주당
발행가액</t>
    <phoneticPr fontId="2" type="noConversion"/>
  </si>
  <si>
    <t>주당
액면가액</t>
    <phoneticPr fontId="2" type="noConversion"/>
  </si>
  <si>
    <r>
      <rPr>
        <b/>
        <sz val="11"/>
        <color rgb="FF000000"/>
        <rFont val="돋움"/>
        <family val="3"/>
        <charset val="129"/>
      </rPr>
      <t>←</t>
    </r>
    <r>
      <rPr>
        <b/>
        <sz val="11"/>
        <color rgb="FF000000"/>
        <rFont val="Calibri"/>
        <family val="2"/>
      </rPr>
      <t xml:space="preserve"> </t>
    </r>
    <r>
      <rPr>
        <b/>
        <sz val="11"/>
        <color rgb="FF000000"/>
        <rFont val="돋움"/>
        <family val="3"/>
        <charset val="129"/>
      </rPr>
      <t>필요시</t>
    </r>
    <r>
      <rPr>
        <b/>
        <sz val="11"/>
        <color rgb="FF000000"/>
        <rFont val="Calibri"/>
        <family val="2"/>
      </rPr>
      <t xml:space="preserve"> </t>
    </r>
    <r>
      <rPr>
        <b/>
        <sz val="11"/>
        <color rgb="FF000000"/>
        <rFont val="돋움"/>
        <family val="3"/>
        <charset val="129"/>
      </rPr>
      <t>주석</t>
    </r>
    <r>
      <rPr>
        <b/>
        <sz val="11"/>
        <color rgb="FF000000"/>
        <rFont val="Calibri"/>
        <family val="2"/>
      </rPr>
      <t xml:space="preserve"> </t>
    </r>
    <r>
      <rPr>
        <b/>
        <sz val="11"/>
        <color rgb="FF000000"/>
        <rFont val="돋움"/>
        <family val="3"/>
        <charset val="129"/>
      </rPr>
      <t>기재</t>
    </r>
    <phoneticPr fontId="2" type="noConversion"/>
  </si>
  <si>
    <t>3) 자본금 변동예정 등</t>
    <phoneticPr fontId="2" type="noConversion"/>
  </si>
  <si>
    <t>* 입력도움말
1. 2) 자본금 변동상황은 설립시부터 적어주시기 바라며, 필요시 행추가(복사한 셀 삽입)하여 
   작성해주시기 바랍니다.
2. 감자로 자본금이 감소할 경우는 수량을 음수(-)로 작성해주시기 바랍니다.
    (예) : △50,000,000 (X) / -50,000,000(O)
3. 증자비율: 증가금액(수량X주당액면가액)/증(감)자 전 자본금
    감자비율: 감소금액(수량X주당액면가액)/증(감)자 전 자본금
4. 해당사항 없는 항목은 기재하지 마시기 바랍니다.</t>
    <phoneticPr fontId="2" type="noConversion"/>
  </si>
  <si>
    <t>1) 최대주주 및 그 특별관계자의 주식소유현황</t>
    <phoneticPr fontId="2" type="noConversion"/>
  </si>
  <si>
    <t>【</t>
  </si>
  <si>
    <t>현재</t>
    <phoneticPr fontId="2" type="noConversion"/>
  </si>
  <si>
    <t>】</t>
  </si>
  <si>
    <t>관계</t>
    <phoneticPr fontId="2" type="noConversion"/>
  </si>
  <si>
    <t>내/
외국인</t>
    <phoneticPr fontId="2" type="noConversion"/>
  </si>
  <si>
    <t>국적</t>
    <phoneticPr fontId="2" type="noConversion"/>
  </si>
  <si>
    <t>기관/개인</t>
    <phoneticPr fontId="2" type="noConversion"/>
  </si>
  <si>
    <t>청약예외주주</t>
    <phoneticPr fontId="2" type="noConversion"/>
  </si>
  <si>
    <t>주식의
종류</t>
    <phoneticPr fontId="2" type="noConversion"/>
  </si>
  <si>
    <t>소유주식수(지분율)</t>
    <phoneticPr fontId="2" type="noConversion"/>
  </si>
  <si>
    <t>변동원인</t>
    <phoneticPr fontId="2" type="noConversion"/>
  </si>
  <si>
    <t>기초</t>
    <phoneticPr fontId="2" type="noConversion"/>
  </si>
  <si>
    <t>증가</t>
    <phoneticPr fontId="2" type="noConversion"/>
  </si>
  <si>
    <t>감소</t>
    <phoneticPr fontId="2" type="noConversion"/>
  </si>
  <si>
    <t>기말</t>
    <phoneticPr fontId="2" type="noConversion"/>
  </si>
  <si>
    <t>※ 특별관계자는 자본시장법 시행령 제141조제1항의 특수관계인 및 공동보유자를 말함</t>
    <phoneticPr fontId="2" type="noConversion"/>
  </si>
  <si>
    <t>※ 청약예외주주란에는 시행령 제12조의3(일반청약에 대한 예외) 각 호 중 해당되는 호를 기재</t>
    <phoneticPr fontId="2" type="noConversion"/>
  </si>
  <si>
    <t>2) 주요주주(10%이상 주주)의 주식소유현황</t>
    <phoneticPr fontId="2" type="noConversion"/>
  </si>
  <si>
    <t>【</t>
    <phoneticPr fontId="2" type="noConversion"/>
  </si>
  <si>
    <t>】</t>
    <phoneticPr fontId="2" type="noConversion"/>
  </si>
  <si>
    <t>순위</t>
    <phoneticPr fontId="2" type="noConversion"/>
  </si>
  <si>
    <t>기관/
개인</t>
    <phoneticPr fontId="2" type="noConversion"/>
  </si>
  <si>
    <t>청약예외주주</t>
    <phoneticPr fontId="2" type="noConversion"/>
  </si>
  <si>
    <t>주식의 
종류</t>
    <phoneticPr fontId="2" type="noConversion"/>
  </si>
  <si>
    <t>소유주식수</t>
    <phoneticPr fontId="2" type="noConversion"/>
  </si>
  <si>
    <t>지분율</t>
    <phoneticPr fontId="2" type="noConversion"/>
  </si>
  <si>
    <t>비고</t>
    <phoneticPr fontId="2" type="noConversion"/>
  </si>
  <si>
    <r>
      <rPr>
        <b/>
        <sz val="11"/>
        <color rgb="FF000000"/>
        <rFont val="돋움"/>
        <family val="3"/>
        <charset val="129"/>
      </rPr>
      <t>←</t>
    </r>
    <r>
      <rPr>
        <b/>
        <sz val="11"/>
        <color rgb="FF000000"/>
        <rFont val="Calibri"/>
        <family val="2"/>
      </rPr>
      <t xml:space="preserve"> </t>
    </r>
    <r>
      <rPr>
        <b/>
        <sz val="11"/>
        <color rgb="FF000000"/>
        <rFont val="돋움"/>
        <family val="3"/>
        <charset val="129"/>
      </rPr>
      <t>필요시</t>
    </r>
    <r>
      <rPr>
        <b/>
        <sz val="11"/>
        <color rgb="FF000000"/>
        <rFont val="Calibri"/>
        <family val="2"/>
      </rPr>
      <t xml:space="preserve"> </t>
    </r>
    <r>
      <rPr>
        <b/>
        <sz val="11"/>
        <color rgb="FF000000"/>
        <rFont val="돋움"/>
        <family val="3"/>
        <charset val="129"/>
      </rPr>
      <t>주석</t>
    </r>
    <r>
      <rPr>
        <b/>
        <sz val="11"/>
        <color rgb="FF000000"/>
        <rFont val="Calibri"/>
        <family val="2"/>
      </rPr>
      <t xml:space="preserve"> </t>
    </r>
    <r>
      <rPr>
        <b/>
        <sz val="11"/>
        <color rgb="FF000000"/>
        <rFont val="돋움"/>
        <family val="3"/>
        <charset val="129"/>
      </rPr>
      <t>기재</t>
    </r>
    <phoneticPr fontId="2" type="noConversion"/>
  </si>
  <si>
    <t>3) 소액주주, 최대주주 및 기타주주 분포</t>
    <phoneticPr fontId="2" type="noConversion"/>
  </si>
  <si>
    <t xml:space="preserve">【 </t>
    <phoneticPr fontId="2" type="noConversion"/>
  </si>
  <si>
    <t>구분</t>
    <phoneticPr fontId="2" type="noConversion"/>
  </si>
  <si>
    <t>주주수(명)</t>
    <phoneticPr fontId="2" type="noConversion"/>
  </si>
  <si>
    <t>비율</t>
    <phoneticPr fontId="2" type="noConversion"/>
  </si>
  <si>
    <t>주식수</t>
  </si>
  <si>
    <t>비율</t>
    <phoneticPr fontId="2" type="noConversion"/>
  </si>
  <si>
    <t>최대주주</t>
    <phoneticPr fontId="2" type="noConversion"/>
  </si>
  <si>
    <t>합 계</t>
    <phoneticPr fontId="2" type="noConversion"/>
  </si>
  <si>
    <r>
      <rPr>
        <b/>
        <sz val="11"/>
        <color rgb="FF000000"/>
        <rFont val="돋움"/>
        <family val="3"/>
        <charset val="129"/>
      </rPr>
      <t>←</t>
    </r>
    <r>
      <rPr>
        <b/>
        <sz val="11"/>
        <color rgb="FF000000"/>
        <rFont val="Calibri"/>
        <family val="2"/>
      </rPr>
      <t xml:space="preserve"> </t>
    </r>
    <r>
      <rPr>
        <b/>
        <sz val="11"/>
        <color rgb="FF000000"/>
        <rFont val="돋움"/>
        <family val="3"/>
        <charset val="129"/>
      </rPr>
      <t>필요시</t>
    </r>
    <r>
      <rPr>
        <b/>
        <sz val="11"/>
        <color rgb="FF000000"/>
        <rFont val="Calibri"/>
        <family val="2"/>
      </rPr>
      <t xml:space="preserve"> </t>
    </r>
    <r>
      <rPr>
        <b/>
        <sz val="11"/>
        <color rgb="FF000000"/>
        <rFont val="돋움"/>
        <family val="3"/>
        <charset val="129"/>
      </rPr>
      <t>주석</t>
    </r>
    <r>
      <rPr>
        <b/>
        <sz val="11"/>
        <color rgb="FF000000"/>
        <rFont val="Calibri"/>
        <family val="2"/>
      </rPr>
      <t xml:space="preserve"> </t>
    </r>
    <r>
      <rPr>
        <b/>
        <sz val="11"/>
        <color rgb="FF000000"/>
        <rFont val="돋움"/>
        <family val="3"/>
        <charset val="129"/>
      </rPr>
      <t>기재</t>
    </r>
    <phoneticPr fontId="2" type="noConversion"/>
  </si>
  <si>
    <t>4) 주가변동사항</t>
    <phoneticPr fontId="2" type="noConversion"/>
  </si>
  <si>
    <t>월별</t>
    <phoneticPr fontId="2" type="noConversion"/>
  </si>
  <si>
    <t>년</t>
    <phoneticPr fontId="2" type="noConversion"/>
  </si>
  <si>
    <t>월</t>
    <phoneticPr fontId="2" type="noConversion"/>
  </si>
  <si>
    <t>년</t>
    <phoneticPr fontId="2" type="noConversion"/>
  </si>
  <si>
    <t>월</t>
    <phoneticPr fontId="2" type="noConversion"/>
  </si>
  <si>
    <t>비고</t>
    <phoneticPr fontId="2" type="noConversion"/>
  </si>
  <si>
    <t>최고가(일자)</t>
    <phoneticPr fontId="2" type="noConversion"/>
  </si>
  <si>
    <t>최저가(일자)</t>
    <phoneticPr fontId="2" type="noConversion"/>
  </si>
  <si>
    <t>월간 거래량</t>
    <phoneticPr fontId="2" type="noConversion"/>
  </si>
  <si>
    <t>일평균 거래량</t>
    <phoneticPr fontId="2" type="noConversion"/>
  </si>
  <si>
    <t>※ 주가는 월별 종가기준으로 기재</t>
    <phoneticPr fontId="2" type="noConversion"/>
  </si>
  <si>
    <t xml:space="preserve">* 입력도움말
1. 공모 회사 중 필요한 경우 기준일자를 직접 입력하고, 그 일자 기준의 주주현황을 입력하시기 
    바랍니다.
2. 해당사항 없는 항목은 기재하지 마시기 바랍니다.
</t>
    <phoneticPr fontId="2" type="noConversion"/>
  </si>
  <si>
    <t>5. 배당에 관한 사항</t>
    <phoneticPr fontId="2" type="noConversion"/>
  </si>
  <si>
    <t>1) 이익 등의 분배방침</t>
    <phoneticPr fontId="2" type="noConversion"/>
  </si>
  <si>
    <t>2) 최근 사업연도의 배당에 관한 사항</t>
    <phoneticPr fontId="2" type="noConversion"/>
  </si>
  <si>
    <t>[주당액면가액 :</t>
    <phoneticPr fontId="2" type="noConversion"/>
  </si>
  <si>
    <t>원</t>
    <phoneticPr fontId="2" type="noConversion"/>
  </si>
  <si>
    <t>]</t>
    <phoneticPr fontId="2" type="noConversion"/>
  </si>
  <si>
    <t>(단위 : 원, %)</t>
    <phoneticPr fontId="2" type="noConversion"/>
  </si>
  <si>
    <t>구분</t>
  </si>
  <si>
    <t>제</t>
    <phoneticPr fontId="2" type="noConversion"/>
  </si>
  <si>
    <t>기</t>
    <phoneticPr fontId="2" type="noConversion"/>
  </si>
  <si>
    <t>당기순이익</t>
    <phoneticPr fontId="2" type="noConversion"/>
  </si>
  <si>
    <t>상법상
배당가능이익</t>
    <phoneticPr fontId="2" type="noConversion"/>
  </si>
  <si>
    <t>당기감가상각비 등</t>
    <phoneticPr fontId="2" type="noConversion"/>
  </si>
  <si>
    <t>이익배당한도</t>
    <phoneticPr fontId="2" type="noConversion"/>
  </si>
  <si>
    <t>배당금</t>
    <phoneticPr fontId="2" type="noConversion"/>
  </si>
  <si>
    <t>주당배당금</t>
    <phoneticPr fontId="2" type="noConversion"/>
  </si>
  <si>
    <t>배당수익율</t>
    <phoneticPr fontId="2" type="noConversion"/>
  </si>
  <si>
    <t>연환산배당율</t>
    <phoneticPr fontId="2" type="noConversion"/>
  </si>
  <si>
    <t>※ 상법상 배당가능이익 : 순자산가액 - 자본금 - 자본준비금 - 상법 시행령 제19조의 미실현이익 
                                  - 기타(주식할인발행차금 상각액 등)</t>
    <phoneticPr fontId="2" type="noConversion"/>
  </si>
  <si>
    <t>※ 당기 감가상각비 등 : 당기 감가상각비 + 전기이전 감가상각비 초과배당누적액</t>
    <phoneticPr fontId="2" type="noConversion"/>
  </si>
  <si>
    <t>※ 이익배당한도 : 상법상 배당가능이익 + 당기 감가상각비 등</t>
    <phoneticPr fontId="2" type="noConversion"/>
  </si>
  <si>
    <t>※ 주당배당금 : 배당금 / 발행주식수</t>
    <phoneticPr fontId="2" type="noConversion"/>
  </si>
  <si>
    <t>※ 배당수익율 : 배당액 / [ (기초납입자본금+기말납입자본금)/2 ] 로 계산</t>
    <phoneticPr fontId="2" type="noConversion"/>
  </si>
  <si>
    <t>※ 1기의 사업연도가 1년 미만일 경우, 비교목적으로 연환산배당율을 다음의 산식으로 추가기재 
   연환산배당율 : 배당수익율 x 365일 / (해당사업연도의 일수)</t>
    <phoneticPr fontId="2" type="noConversion"/>
  </si>
  <si>
    <t>* 산출근거자료</t>
    <phoneticPr fontId="2" type="noConversion"/>
  </si>
  <si>
    <t>(단위 : 원)</t>
    <phoneticPr fontId="2" type="noConversion"/>
  </si>
  <si>
    <t>기수시작일</t>
    <phoneticPr fontId="2" type="noConversion"/>
  </si>
  <si>
    <t>기수종료일</t>
    <phoneticPr fontId="2" type="noConversion"/>
  </si>
  <si>
    <t>사업일수</t>
    <phoneticPr fontId="2" type="noConversion"/>
  </si>
  <si>
    <t>당기 감가상각비</t>
    <phoneticPr fontId="2" type="noConversion"/>
  </si>
  <si>
    <t>전기이전
감가상각비
초과배당누적액</t>
    <phoneticPr fontId="2" type="noConversion"/>
  </si>
  <si>
    <t>기초납입자본금</t>
    <phoneticPr fontId="2" type="noConversion"/>
  </si>
  <si>
    <t>기말납입자본금</t>
    <phoneticPr fontId="2" type="noConversion"/>
  </si>
  <si>
    <t>※ 납입자본금은 액면가액이 아닌 발행가액을 기준하여 적용</t>
    <phoneticPr fontId="2" type="noConversion"/>
  </si>
  <si>
    <t>- 우선주 및 보통주의 배당에 관한 사항</t>
    <phoneticPr fontId="2" type="noConversion"/>
  </si>
  <si>
    <t>(우선주)
배당금총액</t>
    <phoneticPr fontId="2" type="noConversion"/>
  </si>
  <si>
    <t>(우선주)
배당수익율</t>
    <phoneticPr fontId="2" type="noConversion"/>
  </si>
  <si>
    <t>(우선주)
연환산배당율</t>
    <phoneticPr fontId="2" type="noConversion"/>
  </si>
  <si>
    <t>(보통주)
배당금총액</t>
    <phoneticPr fontId="2" type="noConversion"/>
  </si>
  <si>
    <t>(보통주)
배당수익율</t>
    <phoneticPr fontId="2" type="noConversion"/>
  </si>
  <si>
    <t>(보통주)
연환산배당율</t>
    <phoneticPr fontId="2" type="noConversion"/>
  </si>
  <si>
    <t>(우선주)
기초납입자본금</t>
    <phoneticPr fontId="2" type="noConversion"/>
  </si>
  <si>
    <t>(우선주)
기말납입자본금</t>
    <phoneticPr fontId="2" type="noConversion"/>
  </si>
  <si>
    <t>(보통주)
기초납입자본금</t>
    <phoneticPr fontId="2" type="noConversion"/>
  </si>
  <si>
    <t>(보통주)
기말납입자본금</t>
    <phoneticPr fontId="2" type="noConversion"/>
  </si>
  <si>
    <t>* 입력도움말
1. 1) 이익 등의 분배방침 내용입력시 내용이 많을 경우 셀높이를 조절하시기 바랍니다.
2. 기수는 표 왼쪽부터 최근 기수를 입력하여 주시기 바랍니다.
3. 산출근거자료표의 사업일수 자동계산을 위해 '기수시작일', '기수종료일'은 0000-00-00 형식으로 입력하시기 바랍니다.
4. 1기의 기초납입자본금은 설립납입자본금으로 입력하시기 바랍니다.</t>
    <phoneticPr fontId="2" type="noConversion"/>
  </si>
  <si>
    <t>제 2 부 자산의 투자·운용 및 자산의 구성·변경 현황</t>
    <phoneticPr fontId="2" type="noConversion"/>
  </si>
  <si>
    <t>Ⅰ. 총자산의 투자·운용 및 구성현황</t>
    <phoneticPr fontId="2" type="noConversion"/>
  </si>
  <si>
    <t>(단위 : 백만원, %)</t>
    <phoneticPr fontId="2" type="noConversion"/>
  </si>
  <si>
    <t>항 목</t>
  </si>
  <si>
    <t>전기</t>
    <phoneticPr fontId="2" type="noConversion"/>
  </si>
  <si>
    <t>당기</t>
    <phoneticPr fontId="2" type="noConversion"/>
  </si>
  <si>
    <t>총자산대비
구성비율</t>
    <phoneticPr fontId="2" type="noConversion"/>
  </si>
  <si>
    <t>자산총액</t>
    <phoneticPr fontId="2" type="noConversion"/>
  </si>
  <si>
    <t>부동산</t>
    <phoneticPr fontId="2" type="noConversion"/>
  </si>
  <si>
    <t>부동산개발사업</t>
    <phoneticPr fontId="2" type="noConversion"/>
  </si>
  <si>
    <t>부동산관련 유가증권</t>
    <phoneticPr fontId="2" type="noConversion"/>
  </si>
  <si>
    <t>현금</t>
    <phoneticPr fontId="2" type="noConversion"/>
  </si>
  <si>
    <t>기타 자산</t>
    <phoneticPr fontId="2" type="noConversion"/>
  </si>
  <si>
    <t>총계</t>
    <phoneticPr fontId="2" type="noConversion"/>
  </si>
  <si>
    <t>※ 1. 부동산은 지상권·임차권 등 부동산 사용에 관한 권리, 부동산개발사업, 설립할 때 납입된 
       주금(株金), 신주발행으로 조성한 자금 및 소유 부동산의 매각대금, 시행령 제27조에 의하여 
       부동산에 포함되는 자산을 말함(기업구조조정부동산투자회사의 경우, 구조조정부동산을 
       별도 표시)</t>
    <phoneticPr fontId="2" type="noConversion"/>
  </si>
  <si>
    <t xml:space="preserve">   2. 부동산관련 유가증권은 법제2조3항 각 목의 어느 하나에 해당하는 자산을 말함</t>
    <phoneticPr fontId="2" type="noConversion"/>
  </si>
  <si>
    <t xml:space="preserve">   3. 현금은 금융기관에의 예치금을 포함하며, 부동산에 포함되는 자산은 제외함</t>
    <phoneticPr fontId="2" type="noConversion"/>
  </si>
  <si>
    <t xml:space="preserve">   4. 기타는 자산 중 부동산, 부동산관련 유가증권, 현금에 해당되지 않는 자산을 말함</t>
    <phoneticPr fontId="2" type="noConversion"/>
  </si>
  <si>
    <t>* 입력도움말
1. 자산총액의 입력은 반드시 '원' 단위로 입력하시기 바랍니다. ('백만원' 단위로 자동표시)</t>
    <phoneticPr fontId="2" type="noConversion"/>
  </si>
  <si>
    <t>부동산명</t>
    <phoneticPr fontId="2" type="noConversion"/>
  </si>
  <si>
    <t>위치</t>
    <phoneticPr fontId="2" type="noConversion"/>
  </si>
  <si>
    <t>완공
(개축)일자</t>
    <phoneticPr fontId="2" type="noConversion"/>
  </si>
  <si>
    <t>취득일자</t>
    <phoneticPr fontId="2" type="noConversion"/>
  </si>
  <si>
    <t>담보 및 부채내역</t>
    <phoneticPr fontId="2" type="noConversion"/>
  </si>
  <si>
    <t>유형</t>
    <phoneticPr fontId="2" type="noConversion"/>
  </si>
  <si>
    <t>투자대상</t>
    <phoneticPr fontId="2" type="noConversion"/>
  </si>
  <si>
    <t>연면적(㎡)</t>
    <phoneticPr fontId="2" type="noConversion"/>
  </si>
  <si>
    <t>※ 준공시 잔금지급예정으로 준공후 소유권이 넘어오는 경우는 제외</t>
    <phoneticPr fontId="2" type="noConversion"/>
  </si>
  <si>
    <t>대지면적(㎡)</t>
    <phoneticPr fontId="2" type="noConversion"/>
  </si>
  <si>
    <t>건축면적(㎡)</t>
    <phoneticPr fontId="2" type="noConversion"/>
  </si>
  <si>
    <t>← 필요시 주석 기재</t>
    <phoneticPr fontId="2" type="noConversion"/>
  </si>
  <si>
    <t>1. 부동산(지상권·임차권 등 부동산사용에 관한 권리도 포함)</t>
    <phoneticPr fontId="2" type="noConversion"/>
  </si>
  <si>
    <t>1) 소유 부동산별 개요</t>
    <phoneticPr fontId="2" type="noConversion"/>
  </si>
  <si>
    <t xml:space="preserve">                                                        &lt;투자대상 분류기준&gt;
(분류유형) 투자대상은 투자하는 부동산의 주된 유형에 따라 주택, 오피스, 리테일, 호텔, 물류, 복합형으로 
               구분된 6가지 유형 중 한가지로 분류함
(복합형) 하나의 리츠가 둘이상 유형의 복수 부동산에 투자하는 경우 복합형으로 분류, 하나의 투자부동산에
            둘이상 유형이 존재하여 주된 유형의 구분이 어려운 경우 복합형으로 분류
(지분투자) 지분투자하는 경우에는 투자하는 부동산 유형에 따라 분류하며, 투자유형이 여러개인 경우 복합형
               으로 분류
(토지지원) 토지지원리츠는 토지지원으로 개발되는 부동산 유형에 따라 분류
</t>
    <phoneticPr fontId="2" type="noConversion"/>
  </si>
  <si>
    <t>(단위 : 백만원)</t>
    <phoneticPr fontId="2" type="noConversion"/>
  </si>
  <si>
    <t>부동산명</t>
    <phoneticPr fontId="2" type="noConversion"/>
  </si>
  <si>
    <t>취득후
자본적지출</t>
    <phoneticPr fontId="2" type="noConversion"/>
  </si>
  <si>
    <t>평가손익</t>
    <phoneticPr fontId="2" type="noConversion"/>
  </si>
  <si>
    <t>감가 
상각 
누계액</t>
    <phoneticPr fontId="2" type="noConversion"/>
  </si>
  <si>
    <t>손상
차손
누계액</t>
    <phoneticPr fontId="2" type="noConversion"/>
  </si>
  <si>
    <t>장부가액</t>
    <phoneticPr fontId="2" type="noConversion"/>
  </si>
  <si>
    <t>토지</t>
    <phoneticPr fontId="2" type="noConversion"/>
  </si>
  <si>
    <t>건물</t>
    <phoneticPr fontId="2" type="noConversion"/>
  </si>
  <si>
    <t>건물</t>
    <phoneticPr fontId="2" type="noConversion"/>
  </si>
  <si>
    <t>2) 소유 부동산별 금액현황</t>
    <phoneticPr fontId="2" type="noConversion"/>
  </si>
  <si>
    <t>임대가능
면적
(㎡)</t>
    <phoneticPr fontId="2" type="noConversion"/>
  </si>
  <si>
    <t>임대면적
(㎡)</t>
    <phoneticPr fontId="2" type="noConversion"/>
  </si>
  <si>
    <t>임대율
(임대면적/임대가능면적, %)</t>
    <phoneticPr fontId="2" type="noConversion"/>
  </si>
  <si>
    <t>임대차
계약수</t>
    <phoneticPr fontId="2" type="noConversion"/>
  </si>
  <si>
    <t>3) 소유 부동산별 임대현황</t>
    <phoneticPr fontId="2" type="noConversion"/>
  </si>
  <si>
    <t>* 입력도움말
1. 부동산이 15개를 초과할 경우 행추가(복사한 셀 삽입)하여 추가 작성(16번부터 이어서 작성하고 '부동산명'은 
    2부.Ⅰ.1.1) 시트와 동일하게 작성)하시기 바라며, 아직 소유한 부동산이 없을 경우 기재하지 마시기 바랍니다.</t>
    <phoneticPr fontId="2" type="noConversion"/>
  </si>
  <si>
    <t>* 입력도움말
1. 부동산이 15개를 초과할 경우 행추가(복사한 셀 삽입)하여 추가 작성(16번부터 이어서 작성
    하고 '부동산명'은 2부.Ⅰ.1.1) 시트와 동일하게 작성)하시기 바라며, 아직 소유한 부동산이
    없을 경우 기재하지 마시기 바랍니다.
2. 임대내역이 없을 경우 '임대가능 면적, 임대면적, 임대차 계약수' 입력 칸에 0을 입력하시기
    바랍니다.</t>
    <phoneticPr fontId="2" type="noConversion"/>
  </si>
  <si>
    <t>구분</t>
    <phoneticPr fontId="2" type="noConversion"/>
  </si>
  <si>
    <t>취득금액</t>
    <phoneticPr fontId="2" type="noConversion"/>
  </si>
  <si>
    <t>자산구성비</t>
    <phoneticPr fontId="2" type="noConversion"/>
  </si>
  <si>
    <t>← 필요시 주석 기재</t>
    <phoneticPr fontId="2" type="noConversion"/>
  </si>
  <si>
    <t>종 목 명</t>
    <phoneticPr fontId="2" type="noConversion"/>
  </si>
  <si>
    <t xml:space="preserve">* 입력도움말
1. 필요시 행추가(복사한 셀 삽입)하여 추가 작성하시기 바랍니다. 
2. 공모 회사 중 필요한 경우 기준일자를 직접 입력하고, 그 일자 기준의 주주현황을 입력하시기 바랍니다.
</t>
    <phoneticPr fontId="2" type="noConversion"/>
  </si>
  <si>
    <t>(단위 : %, 백만원)</t>
    <phoneticPr fontId="2" type="noConversion"/>
  </si>
  <si>
    <t>전기예치금</t>
    <phoneticPr fontId="2" type="noConversion"/>
  </si>
  <si>
    <t>(단위 : %, 백만원)</t>
    <phoneticPr fontId="2" type="noConversion"/>
  </si>
  <si>
    <t>예치 금융상품</t>
    <phoneticPr fontId="2" type="noConversion"/>
  </si>
  <si>
    <t>예치 금융회사</t>
    <phoneticPr fontId="2" type="noConversion"/>
  </si>
  <si>
    <t>이자율</t>
    <phoneticPr fontId="2" type="noConversion"/>
  </si>
  <si>
    <t>전기예치금</t>
    <phoneticPr fontId="2" type="noConversion"/>
  </si>
  <si>
    <t>당기예치금</t>
    <phoneticPr fontId="2" type="noConversion"/>
  </si>
  <si>
    <t>비고</t>
    <phoneticPr fontId="2" type="noConversion"/>
  </si>
  <si>
    <t xml:space="preserve">* 입력도움말
1. 필요시 행추가(복사한 셀 삽입)하여 추가 작성하시기 바랍니다.
2. 해당사항 없는 항목은 기재하지 마시기 바랍니다.
</t>
    <phoneticPr fontId="2" type="noConversion"/>
  </si>
  <si>
    <t xml:space="preserve">* 입력도움말
1. 필요시 행추가(복사한 셀 삽입)하여 추가 작성하시기 바랍니다.
2. 해당사항 없는 항목은 기재하지 마시기 바랍니다.
</t>
    <phoneticPr fontId="2" type="noConversion"/>
  </si>
  <si>
    <t>(단위 : 백만원, %)</t>
    <phoneticPr fontId="2" type="noConversion"/>
  </si>
  <si>
    <t>파생상품자산</t>
    <phoneticPr fontId="2" type="noConversion"/>
  </si>
  <si>
    <t>비고</t>
    <phoneticPr fontId="2" type="noConversion"/>
  </si>
  <si>
    <t>당해 기말
현재 가액</t>
    <phoneticPr fontId="2" type="noConversion"/>
  </si>
  <si>
    <t>당해 기말
현재 가액</t>
    <phoneticPr fontId="2" type="noConversion"/>
  </si>
  <si>
    <t>구분</t>
    <phoneticPr fontId="2" type="noConversion"/>
  </si>
  <si>
    <t>위치</t>
    <phoneticPr fontId="2" type="noConversion"/>
  </si>
  <si>
    <t>거래일자</t>
    <phoneticPr fontId="2" type="noConversion"/>
  </si>
  <si>
    <t>매매가액</t>
    <phoneticPr fontId="2" type="noConversion"/>
  </si>
  <si>
    <t>거래비용</t>
    <phoneticPr fontId="2" type="noConversion"/>
  </si>
  <si>
    <t>※ 매각의 경우 비고란에 취득한 금액, 보유기간 등 간략히 기재</t>
    <phoneticPr fontId="2" type="noConversion"/>
  </si>
  <si>
    <t>예치 금융상품</t>
    <phoneticPr fontId="2" type="noConversion"/>
  </si>
  <si>
    <t>예치 금융회사</t>
    <phoneticPr fontId="2" type="noConversion"/>
  </si>
  <si>
    <t>이자율</t>
    <phoneticPr fontId="2" type="noConversion"/>
  </si>
  <si>
    <t>당기예치금</t>
    <phoneticPr fontId="2" type="noConversion"/>
  </si>
  <si>
    <t>Ⅱ. 총자산의 변경내역</t>
    <phoneticPr fontId="2" type="noConversion"/>
  </si>
  <si>
    <t>2. 당기동안의 부동산관련 유가증권 거래내역</t>
    <phoneticPr fontId="2" type="noConversion"/>
  </si>
  <si>
    <t>- 당기동안에 거래된 부동산관련 유가증권의 거래내역, 거래에 따른 이익현황, 거래비용 
   등을 간략하게 기재</t>
    <phoneticPr fontId="2" type="noConversion"/>
  </si>
  <si>
    <t>3. 현금(금융기관 예치내역 포함) 변경내역</t>
    <phoneticPr fontId="2" type="noConversion"/>
  </si>
  <si>
    <t>4. 기타 자산 변경내역</t>
    <phoneticPr fontId="2" type="noConversion"/>
  </si>
  <si>
    <t>* 입력도움말
1. 필요시 행추가(복사한 셀 삽입)하여 추가 작성하시기 바랍니다.
2. 해당사항 없는 항목은 기재하지 마시기 바랍니다.</t>
    <phoneticPr fontId="2" type="noConversion"/>
  </si>
  <si>
    <t>Ⅰ. 총수입금액 및 수입구조</t>
    <phoneticPr fontId="2" type="noConversion"/>
  </si>
  <si>
    <t>비율(%)</t>
    <phoneticPr fontId="2" type="noConversion"/>
  </si>
  <si>
    <t>비 고</t>
    <phoneticPr fontId="2" type="noConversion"/>
  </si>
  <si>
    <t>부동산</t>
    <phoneticPr fontId="2" type="noConversion"/>
  </si>
  <si>
    <t>이자,배당금 등</t>
    <phoneticPr fontId="2" type="noConversion"/>
  </si>
  <si>
    <t>총 수 익</t>
    <phoneticPr fontId="2" type="noConversion"/>
  </si>
  <si>
    <t xml:space="preserve"> </t>
    <phoneticPr fontId="2" type="noConversion"/>
  </si>
  <si>
    <t>제 3 부 자산 및 수익과 비용에 관한 사항</t>
    <phoneticPr fontId="2" type="noConversion"/>
  </si>
  <si>
    <t>금액(원)</t>
    <phoneticPr fontId="2" type="noConversion"/>
  </si>
  <si>
    <t>분양수익</t>
    <phoneticPr fontId="2" type="noConversion"/>
  </si>
  <si>
    <t>기타수익</t>
    <phoneticPr fontId="2" type="noConversion"/>
  </si>
  <si>
    <t>부동산관련 유가증권</t>
    <phoneticPr fontId="2" type="noConversion"/>
  </si>
  <si>
    <t>평가이익</t>
    <phoneticPr fontId="2" type="noConversion"/>
  </si>
  <si>
    <t>처분이익</t>
    <phoneticPr fontId="2" type="noConversion"/>
  </si>
  <si>
    <t>현금관련수익</t>
    <phoneticPr fontId="2" type="noConversion"/>
  </si>
  <si>
    <t>기타자산</t>
    <phoneticPr fontId="2" type="noConversion"/>
  </si>
  <si>
    <t>기타자산관련수익</t>
    <phoneticPr fontId="2" type="noConversion"/>
  </si>
  <si>
    <t>기타</t>
    <phoneticPr fontId="2" type="noConversion"/>
  </si>
  <si>
    <t>※ 부동산관련 유가증권 평가이익란에는 당기손익에 반영되는 평가이익만 포함</t>
    <phoneticPr fontId="2" type="noConversion"/>
  </si>
  <si>
    <t>※ 기타란에는 자산별로 구분되지 않는 수익을 기재</t>
    <phoneticPr fontId="2" type="noConversion"/>
  </si>
  <si>
    <t>부동산명</t>
    <phoneticPr fontId="2" type="noConversion"/>
  </si>
  <si>
    <t>Ⅱ. 부문별 상세내역</t>
    <phoneticPr fontId="2" type="noConversion"/>
  </si>
  <si>
    <t>1) 부동산 임대료 수익</t>
    <phoneticPr fontId="2" type="noConversion"/>
  </si>
  <si>
    <t>임대료(원)</t>
    <phoneticPr fontId="2" type="noConversion"/>
  </si>
  <si>
    <t>취득
가액</t>
    <phoneticPr fontId="2" type="noConversion"/>
  </si>
  <si>
    <t>평가
손익</t>
    <phoneticPr fontId="2" type="noConversion"/>
  </si>
  <si>
    <t>상각
누계액</t>
    <phoneticPr fontId="2" type="noConversion"/>
  </si>
  <si>
    <t>장부
가액</t>
    <phoneticPr fontId="2" type="noConversion"/>
  </si>
  <si>
    <t>매매
가액</t>
    <phoneticPr fontId="2" type="noConversion"/>
  </si>
  <si>
    <t>비율
(%)</t>
    <phoneticPr fontId="2" type="noConversion"/>
  </si>
  <si>
    <t>비고</t>
    <phoneticPr fontId="2" type="noConversion"/>
  </si>
  <si>
    <t>2) 부동산 처분수익</t>
    <phoneticPr fontId="2" type="noConversion"/>
  </si>
  <si>
    <t>(단위 : 원)</t>
  </si>
  <si>
    <t>※ 부동산개발사업을 통한 분양수익은 비고란에 구분 기재</t>
    <phoneticPr fontId="2" type="noConversion"/>
  </si>
  <si>
    <t>임 대 료</t>
    <phoneticPr fontId="2" type="noConversion"/>
  </si>
  <si>
    <t>* 입력도움말
1. 부동산이 15개를 초과할 경우 행추가(복사한 셀 삽입)하여 추가 작성(16번부터 이어서 작성
    하고 '부동산명'은 2부.Ⅰ.1.1) 시트와 동일하게 작성)하시기 바라며, 아직 소유한 부동산이
    없을 경우 기재하지 마시기 바랍니다.</t>
    <phoneticPr fontId="2" type="noConversion"/>
  </si>
  <si>
    <t>2. 부동산 관련 유가증권 처분손익, 평가손익, 이자 및 배당금</t>
    <phoneticPr fontId="2" type="noConversion"/>
  </si>
  <si>
    <t>비율
(%)</t>
    <phoneticPr fontId="2" type="noConversion"/>
  </si>
  <si>
    <t>구 분</t>
    <phoneticPr fontId="2" type="noConversion"/>
  </si>
  <si>
    <t>구 분</t>
    <phoneticPr fontId="2" type="noConversion"/>
  </si>
  <si>
    <t>매매손익</t>
    <phoneticPr fontId="2" type="noConversion"/>
  </si>
  <si>
    <t>평가손익</t>
    <phoneticPr fontId="2" type="noConversion"/>
  </si>
  <si>
    <t>이자 및 배당금</t>
    <phoneticPr fontId="2" type="noConversion"/>
  </si>
  <si>
    <t xml:space="preserve">* 입력도움말
1. 필요시 행추가(복사한 셀 삽입)하여 추가 작성하시기 바랍니다.
2. 해당사항 없는 항목은 기재하지 마시기 바랍니다.
</t>
    <phoneticPr fontId="2" type="noConversion"/>
  </si>
  <si>
    <t>전기예치금
발생 수익</t>
    <phoneticPr fontId="2" type="noConversion"/>
  </si>
  <si>
    <t>당기예치금
발생 수익</t>
    <phoneticPr fontId="2" type="noConversion"/>
  </si>
  <si>
    <t>(단위 : %, 원)</t>
    <phoneticPr fontId="2" type="noConversion"/>
  </si>
  <si>
    <t>4. 기타 자산 수익</t>
    <phoneticPr fontId="2" type="noConversion"/>
  </si>
  <si>
    <t>금 액(원)</t>
    <phoneticPr fontId="2" type="noConversion"/>
  </si>
  <si>
    <t>처분
손익</t>
    <phoneticPr fontId="2" type="noConversion"/>
  </si>
  <si>
    <t xml:space="preserve">* 입력도움말
1. 필요시 행추가(복사한 셀 삽입)하여 추가 작성하시기 바랍니다.
2. 해당사항 없는 항목은 기재하지 마시기 바랍니다.
</t>
    <phoneticPr fontId="2" type="noConversion"/>
  </si>
  <si>
    <t>* 입력도움말
1. 부동산(임대료, 분양수익), 부동산관련 유가증권(평가이익, 처분이익, 이자, 배당금 등) 등의 
    금액은 뒤 시트와 연결되어 있으므로 수정 불가합니다. 
2. 부동산(기타수익), 기타 및 각 항목의 비고, 주석 사항만 직접 기재 바랍니다.</t>
    <phoneticPr fontId="2" type="noConversion"/>
  </si>
  <si>
    <t>Ⅲ. 총 비용 및 지출구조</t>
    <phoneticPr fontId="2" type="noConversion"/>
  </si>
  <si>
    <t>분양원가</t>
  </si>
  <si>
    <t>분양원가</t>
    <phoneticPr fontId="2" type="noConversion"/>
  </si>
  <si>
    <t>감가상각비</t>
    <phoneticPr fontId="2" type="noConversion"/>
  </si>
  <si>
    <t>기타비용</t>
    <phoneticPr fontId="2" type="noConversion"/>
  </si>
  <si>
    <t>평가손실</t>
    <phoneticPr fontId="2" type="noConversion"/>
  </si>
  <si>
    <t>처분손실</t>
    <phoneticPr fontId="2" type="noConversion"/>
  </si>
  <si>
    <t>현금관련비용</t>
    <phoneticPr fontId="2" type="noConversion"/>
  </si>
  <si>
    <t>기타자산관련비용</t>
    <phoneticPr fontId="2" type="noConversion"/>
  </si>
  <si>
    <t>총 비 용</t>
    <phoneticPr fontId="2" type="noConversion"/>
  </si>
  <si>
    <t>※ 부동산관련 유가증권 평가손실란에는 당기손익에 반영되는 평가손실만 포함</t>
    <phoneticPr fontId="2" type="noConversion"/>
  </si>
  <si>
    <t>※ 기타란에는 자산별로 구분되지 않는 비용을 기재</t>
    <phoneticPr fontId="2" type="noConversion"/>
  </si>
  <si>
    <t>구  분</t>
    <phoneticPr fontId="2" type="noConversion"/>
  </si>
  <si>
    <t>급여</t>
  </si>
  <si>
    <t>상여</t>
  </si>
  <si>
    <t>퇴직급여</t>
  </si>
  <si>
    <t>복리후생비</t>
  </si>
  <si>
    <t>자산관리수수료
(AMC수수료)</t>
  </si>
  <si>
    <t>부동산관리수수료
(PM, FM 등)</t>
  </si>
  <si>
    <t>자산보관수수료</t>
  </si>
  <si>
    <t>일반사무
위탁수수료</t>
  </si>
  <si>
    <t>기타지급수수료</t>
  </si>
  <si>
    <t>유형자산
감가상각비</t>
  </si>
  <si>
    <t>투자부동산
감가상각비</t>
  </si>
  <si>
    <t>무형자산
감가상각비</t>
  </si>
  <si>
    <t>세금과공과</t>
  </si>
  <si>
    <t>광고선전비</t>
  </si>
  <si>
    <t>보험료</t>
  </si>
  <si>
    <t>임차료</t>
  </si>
  <si>
    <t>교육훈련비</t>
  </si>
  <si>
    <t>여비교통비</t>
  </si>
  <si>
    <t>통신비</t>
  </si>
  <si>
    <t>수선유지비</t>
  </si>
  <si>
    <t>청소비</t>
  </si>
  <si>
    <t>수도광열비</t>
  </si>
  <si>
    <t>대손상각비</t>
  </si>
  <si>
    <t>접대비</t>
  </si>
  <si>
    <t>판매촉진비</t>
  </si>
  <si>
    <t>이자비용</t>
  </si>
  <si>
    <t>기타영업비용</t>
  </si>
  <si>
    <t>1. 부동산 영업경비</t>
    <phoneticPr fontId="2" type="noConversion"/>
  </si>
  <si>
    <t>(단위 : 원)</t>
    <phoneticPr fontId="2" type="noConversion"/>
  </si>
  <si>
    <t>Ⅳ. 상세내역</t>
    <phoneticPr fontId="2" type="noConversion"/>
  </si>
  <si>
    <t>현금</t>
    <phoneticPr fontId="2" type="noConversion"/>
  </si>
  <si>
    <t>기타자산</t>
    <phoneticPr fontId="2" type="noConversion"/>
  </si>
  <si>
    <t>* 입력도움말
1. 필요시 행추가(복사한 셀 삽입)하여 추가 작성하시기 바랍니다. 
2. 지분율은 숫자만 입력하시기 바랍니다.(괄호 자동표시)
3. 공모 회사 중 필요한 경우 기준일자를 직접 입력하고, 그 일자 기준의 주주현황을 입력하시기 바랍니다.</t>
    <phoneticPr fontId="2" type="noConversion"/>
  </si>
  <si>
    <t xml:space="preserve">* 입력도움말
1. 필요시 열추가(복사한 셀 삽입)하여 추가 작성하시기 바랍니다.
2. 해당사항 없는 항목은 기재하지 마시기 바랍니다.
3. 부동산과 부동산관련 유가증권은 각각 기재하시되, 현금과 기타자산은 하나의 항목으로 기재바랍니다.
</t>
    <phoneticPr fontId="2" type="noConversion"/>
  </si>
  <si>
    <t>합 계</t>
    <phoneticPr fontId="2" type="noConversion"/>
  </si>
  <si>
    <t>2. 업무위탁비용</t>
    <phoneticPr fontId="2" type="noConversion"/>
  </si>
  <si>
    <t>위탁기관</t>
    <phoneticPr fontId="2" type="noConversion"/>
  </si>
  <si>
    <t>대상물건, 위탁비율, 계산방법, 
지급시기 및 지급방법</t>
    <phoneticPr fontId="2" type="noConversion"/>
  </si>
  <si>
    <t>위탁비용
(원)</t>
    <phoneticPr fontId="2" type="noConversion"/>
  </si>
  <si>
    <t>종 류</t>
    <phoneticPr fontId="2" type="noConversion"/>
  </si>
  <si>
    <t>기본보수(운용)</t>
    <phoneticPr fontId="2" type="noConversion"/>
  </si>
  <si>
    <t>성과보수(운용)</t>
    <phoneticPr fontId="2" type="noConversion"/>
  </si>
  <si>
    <t>위탁보수</t>
    <phoneticPr fontId="2" type="noConversion"/>
  </si>
  <si>
    <t>자산관리회사</t>
    <phoneticPr fontId="2" type="noConversion"/>
  </si>
  <si>
    <t>사무수탁회사</t>
    <phoneticPr fontId="2" type="noConversion"/>
  </si>
  <si>
    <t>자산보관회사</t>
    <phoneticPr fontId="2" type="noConversion"/>
  </si>
  <si>
    <t>시설관리회사</t>
    <phoneticPr fontId="2" type="noConversion"/>
  </si>
  <si>
    <t>임대관리회사</t>
    <phoneticPr fontId="2" type="noConversion"/>
  </si>
  <si>
    <t>재산관리회사</t>
    <phoneticPr fontId="2" type="noConversion"/>
  </si>
  <si>
    <t>※ 위탁보수 : 자산관리회사, 자산보관회사 등 위탁기관 및 대상물건, 위탁비율, 계산방법, 지급시기 및 지급방법을 위탁기관
   별로 구체적으로 기재하며, 해당 기간의 발생주의에 따른 금액을 위탁비용으로 기재</t>
    <phoneticPr fontId="2" type="noConversion"/>
  </si>
  <si>
    <t xml:space="preserve">* 입력도움말
1. 표 안의 행은 입력사항에 맞춰 높이를 조절하시면 됩니다.
2. 부동산별로 위탁수수료 계산방법이 다를 경우에는 대상물건 등의 해당 셀 안의 내용입력시 부동산별로 입력하시면 됩니다.
</t>
    <phoneticPr fontId="2" type="noConversion"/>
  </si>
  <si>
    <t>(단위 : %)</t>
  </si>
  <si>
    <t>구 분</t>
    <phoneticPr fontId="2" type="noConversion"/>
  </si>
  <si>
    <t>제</t>
    <phoneticPr fontId="2" type="noConversion"/>
  </si>
  <si>
    <t>기</t>
    <phoneticPr fontId="2" type="noConversion"/>
  </si>
  <si>
    <t>결산기누적순이익</t>
    <phoneticPr fontId="2" type="noConversion"/>
  </si>
  <si>
    <t>결산기누적개월수</t>
    <phoneticPr fontId="2" type="noConversion"/>
  </si>
  <si>
    <t>연기초납입자본금</t>
    <phoneticPr fontId="2" type="noConversion"/>
  </si>
  <si>
    <t>연기말납입자본금</t>
    <phoneticPr fontId="2" type="noConversion"/>
  </si>
  <si>
    <t>당해회사수익률</t>
    <phoneticPr fontId="2" type="noConversion"/>
  </si>
  <si>
    <t>※ 수익률은 회계적 자기자본이익률(Return on Equity)로서 연단위로 환산하며 다음과 같이 
    계산함
    결산기수익률=(당기순이익/[(연기초납입자본금+연기말납입자본금)/2])
※ 납입자본금 = 자본금 + 자본잉여금
※ 상기산식은 1기 사업연도가 12개월일 경우를 가정한 것으로, 1기의 사업연도가 6개월일 
    경우 상기 산식을 준용하여 최근 1년간 분기별 연환산 자기자본수익율을 제시할 것
※ 수익률은 소수점 둘째 자리까지 기재할 것</t>
    <phoneticPr fontId="2" type="noConversion"/>
  </si>
  <si>
    <t>* 입력도움말
1. 기수는 표 왼쪽부터 최근 기수를 입력하여 주시기 바랍니다.</t>
    <phoneticPr fontId="2" type="noConversion"/>
  </si>
  <si>
    <t>1. 개요</t>
    <phoneticPr fontId="2" type="noConversion"/>
  </si>
  <si>
    <t>소재지</t>
    <phoneticPr fontId="2" type="noConversion"/>
  </si>
  <si>
    <t xml:space="preserve">개발규모(㎡) </t>
    <phoneticPr fontId="2" type="noConversion"/>
  </si>
  <si>
    <t>준공
예정일</t>
    <phoneticPr fontId="2" type="noConversion"/>
  </si>
  <si>
    <t>공정률</t>
    <phoneticPr fontId="2" type="noConversion"/>
  </si>
  <si>
    <t>총사업비</t>
    <phoneticPr fontId="2" type="noConversion"/>
  </si>
  <si>
    <t>총
투자금액</t>
    <phoneticPr fontId="2" type="noConversion"/>
  </si>
  <si>
    <t>기
투자금액</t>
    <phoneticPr fontId="2" type="noConversion"/>
  </si>
  <si>
    <t>제 4 부 부동산개발사업에 대한 투자 현황</t>
    <phoneticPr fontId="2" type="noConversion"/>
  </si>
  <si>
    <t>Ⅰ. 부동산개발사업의 현황</t>
    <phoneticPr fontId="2" type="noConversion"/>
  </si>
  <si>
    <t>※ 1. 총사업비는 당해 개발사업의 총사업비를 말함
    2. 총투자금액은 당해 부동산투자회사가 투자하여야 하는 총금액을 말함
    3. 기투자금액이란 당해 부동산투자회사가 이미 투자한 총금액을 말함</t>
    <phoneticPr fontId="2" type="noConversion"/>
  </si>
  <si>
    <t>개발사업명</t>
    <phoneticPr fontId="2" type="noConversion"/>
  </si>
  <si>
    <t xml:space="preserve">* 입력도움말
1. 부동산이 15개를 초과할 경우 행추가(복사한 셀 삽입)하여 추가 작성(16번부터 이어서 작성)하시기 바라며,
    아직 소유한 부동산이 없을 경우 기재하지 마시기 바랍니다.
2. 완공일자와 취득일자는 YYYY-MM-DD 형식으로 입력바랍니다.
3. 개발관련부동산으로 토지만 소유시 부동산명은 토지(개발사업명)로 입력하시고, 하나의 개발사업에 여러
    필지가 해당되는 경우에는 위치에 대표번지 입력하고 '외 0필지'로 입력하시기 바랍니다.
4. 준공시 잔금지급예정으로 준공후 소유권이 넘어오는 경우는 소유부동산 표에 입력하지 마시고 표 하단에
    별도로 주석처리하시기 바랍니다.
5. 열 AL~AP의 내용을 선택 또는 입력하여 주시기 바랍니다.
</t>
    <phoneticPr fontId="2" type="noConversion"/>
  </si>
  <si>
    <t>* 입력도움말
1. 필요시 행추가(복사한 셀 삽입)하여 추가 작성하시기 바랍니다.
2. 해당사항 없는 항목은 기재하지 마시기 바랍니다.
3. 개발규모, 공정률, 총사업비, 총투자금액, 기투자금액은 숫자로만 입력하시고, 자세한 사항은 비고 혹은 4부.Ⅰ.2 시트를 이용
    하시기 바랍니다.
4. 준공예정일은 YYYY-MM-DD 형식으로 입력 바랍니다.
5. AL열 투자대상을 선택하여 주시기 바랍니다.</t>
    <phoneticPr fontId="2" type="noConversion"/>
  </si>
  <si>
    <t>2. 당기에 추진중인 부동산개발사업 현황</t>
    <phoneticPr fontId="2" type="noConversion"/>
  </si>
  <si>
    <t>1) 부동산개발사업명(1)</t>
    <phoneticPr fontId="2" type="noConversion"/>
  </si>
  <si>
    <t>2) 부동산개발사업명(2)</t>
    <phoneticPr fontId="2" type="noConversion"/>
  </si>
  <si>
    <t>3) 장래 예정인 부동산개발사업 현황</t>
    <phoneticPr fontId="2" type="noConversion"/>
  </si>
  <si>
    <t xml:space="preserve"> - 사업계획서가 작성되어 이사회 결의를 거친 프로젝트 및 건설중인 프로젝트를 의미하며, 
    이 경우 기 작성된 사업계획서를 바탕으로 하여 다음의 순으로 내용을 개략 나타냄
 · 사업의 개요
 · 자금의 조달, 투자 및 회수에 관한 사항
 · 추정손익에 관한 사항
 · 사업의 위험에 관한 사항
 · 공사시공 등 외용역에 관한 사항
 · 그 밖에 투자자를 보호하기 위하여 필요한 사항</t>
    <phoneticPr fontId="2" type="noConversion"/>
  </si>
  <si>
    <t xml:space="preserve"> - 사업계획서 작성 이전 단계에 있으나, 개발 추진가능성이 상당하고 정보의 공개가 당사의 이익에
    해가 되지 않는다면, 대상 프로젝트에 대한 개략적 정보를 나타냄</t>
    <phoneticPr fontId="2" type="noConversion"/>
  </si>
  <si>
    <t>당기</t>
  </si>
  <si>
    <t>제</t>
  </si>
  <si>
    <t>기</t>
  </si>
  <si>
    <t>기말</t>
    <phoneticPr fontId="2" type="noConversion"/>
  </si>
  <si>
    <t>기준일</t>
  </si>
  <si>
    <t>현재</t>
  </si>
  <si>
    <t>전기</t>
  </si>
  <si>
    <t>회사명:</t>
    <phoneticPr fontId="2" type="noConversion"/>
  </si>
  <si>
    <t>(단위: 원)</t>
    <phoneticPr fontId="2" type="noConversion"/>
  </si>
  <si>
    <t>과 목</t>
    <phoneticPr fontId="2" type="noConversion"/>
  </si>
  <si>
    <t>제</t>
    <phoneticPr fontId="2" type="noConversion"/>
  </si>
  <si>
    <t>(당)기</t>
    <phoneticPr fontId="2" type="noConversion"/>
  </si>
  <si>
    <t>제</t>
    <phoneticPr fontId="2" type="noConversion"/>
  </si>
  <si>
    <t>(전)기</t>
    <phoneticPr fontId="2" type="noConversion"/>
  </si>
  <si>
    <t>금  액</t>
    <phoneticPr fontId="2" type="noConversion"/>
  </si>
  <si>
    <t>금  액</t>
    <phoneticPr fontId="2" type="noConversion"/>
  </si>
  <si>
    <t>I. 자  산</t>
  </si>
  <si>
    <t>A000000</t>
  </si>
  <si>
    <t xml:space="preserve"> 1. 유동자산</t>
  </si>
  <si>
    <t>A011000</t>
  </si>
  <si>
    <t xml:space="preserve">  1) 현금및현금성자산</t>
  </si>
  <si>
    <t>A012000</t>
  </si>
  <si>
    <t xml:space="preserve">  2) 단기금융상품</t>
  </si>
  <si>
    <t>A013000</t>
  </si>
  <si>
    <t xml:space="preserve">  3) 매출채권</t>
  </si>
  <si>
    <t>A014000</t>
  </si>
  <si>
    <t xml:space="preserve">  4) 미청구공사</t>
  </si>
  <si>
    <t>A015000</t>
  </si>
  <si>
    <t xml:space="preserve">  5) 미수수익</t>
  </si>
  <si>
    <t>A016000</t>
  </si>
  <si>
    <t xml:space="preserve">  6) 분양미수금</t>
  </si>
  <si>
    <t>A017000</t>
  </si>
  <si>
    <t xml:space="preserve">  7) 기타미수금</t>
  </si>
  <si>
    <t>A018000</t>
  </si>
  <si>
    <t xml:space="preserve">  8) 선급금</t>
  </si>
  <si>
    <t>A019000</t>
  </si>
  <si>
    <t xml:space="preserve">  9) 선급비용</t>
  </si>
  <si>
    <t>A020000</t>
  </si>
  <si>
    <t xml:space="preserve">  10) 부가세대급금</t>
  </si>
  <si>
    <t>A021000</t>
  </si>
  <si>
    <t xml:space="preserve">  11) 선급법인세</t>
  </si>
  <si>
    <t>A022000</t>
  </si>
  <si>
    <t xml:space="preserve">  12) 단기대여금</t>
  </si>
  <si>
    <t>A023000</t>
  </si>
  <si>
    <t xml:space="preserve">  13) 유가증권</t>
  </si>
  <si>
    <t>A024000</t>
  </si>
  <si>
    <t xml:space="preserve">  14) 재고자산</t>
  </si>
  <si>
    <t>A024110</t>
  </si>
  <si>
    <t xml:space="preserve">   용지</t>
  </si>
  <si>
    <t>A024120</t>
  </si>
  <si>
    <t xml:space="preserve">   미성공사</t>
  </si>
  <si>
    <t>A024130</t>
  </si>
  <si>
    <t xml:space="preserve">   완성주택</t>
  </si>
  <si>
    <t>A024140</t>
  </si>
  <si>
    <t xml:space="preserve">   미완성주택</t>
  </si>
  <si>
    <t>A024990</t>
  </si>
  <si>
    <t xml:space="preserve">   기타</t>
  </si>
  <si>
    <t>A025000</t>
  </si>
  <si>
    <t xml:space="preserve">  15) 유동파생상품자산</t>
  </si>
  <si>
    <t>A026000</t>
  </si>
  <si>
    <t xml:space="preserve">  16) 유동보증금</t>
  </si>
  <si>
    <t>A027000</t>
  </si>
  <si>
    <t xml:space="preserve">  17) 매각예정 비유동자산</t>
  </si>
  <si>
    <t>A099000</t>
  </si>
  <si>
    <t xml:space="preserve">  18) 기타유동자산</t>
  </si>
  <si>
    <t>B000000</t>
  </si>
  <si>
    <t xml:space="preserve"> 2. 비유동자산</t>
  </si>
  <si>
    <t>B011000</t>
  </si>
  <si>
    <t xml:space="preserve">  1) 장기금융상품</t>
  </si>
  <si>
    <t>B012000</t>
  </si>
  <si>
    <t xml:space="preserve">  2) 장기매출채권</t>
  </si>
  <si>
    <t>B013000</t>
  </si>
  <si>
    <t xml:space="preserve">  3) 장기대여금</t>
  </si>
  <si>
    <t>B014000</t>
  </si>
  <si>
    <t xml:space="preserve">  4) 유가증권</t>
  </si>
  <si>
    <t>B014110</t>
  </si>
  <si>
    <t xml:space="preserve">   매도가능금융자산</t>
  </si>
  <si>
    <t>B014120</t>
  </si>
  <si>
    <t xml:space="preserve">   만기보유금융자산</t>
  </si>
  <si>
    <t>B014130</t>
  </si>
  <si>
    <t xml:space="preserve">   관계기업투자</t>
  </si>
  <si>
    <t>B014140</t>
  </si>
  <si>
    <t xml:space="preserve">   종속기업투자</t>
  </si>
  <si>
    <t>B014990</t>
  </si>
  <si>
    <t>B015000</t>
  </si>
  <si>
    <t xml:space="preserve">  5) 유형자산</t>
  </si>
  <si>
    <t>B015110</t>
  </si>
  <si>
    <t xml:space="preserve">   토지</t>
  </si>
  <si>
    <t>B015111</t>
  </si>
  <si>
    <t xml:space="preserve">   손상차손누계액(유형자산-토지)</t>
  </si>
  <si>
    <t>B015112</t>
  </si>
  <si>
    <t xml:space="preserve">   기타(유형자산-토지)</t>
  </si>
  <si>
    <t>B015120</t>
  </si>
  <si>
    <t xml:space="preserve">   건물</t>
  </si>
  <si>
    <t>B015121</t>
  </si>
  <si>
    <t xml:space="preserve">   감가상각누계액(유형자산-건물)</t>
  </si>
  <si>
    <t>B015122</t>
  </si>
  <si>
    <t xml:space="preserve">   손상차손누계액(유형자산-건물)</t>
  </si>
  <si>
    <t>B015123</t>
  </si>
  <si>
    <t xml:space="preserve">   기타(유형자산-건물)</t>
  </si>
  <si>
    <t>B015130</t>
  </si>
  <si>
    <t xml:space="preserve">   건설중인자산</t>
  </si>
  <si>
    <t>B015131</t>
  </si>
  <si>
    <t xml:space="preserve">   기타(건설중인자산)</t>
  </si>
  <si>
    <t>B015990</t>
  </si>
  <si>
    <t xml:space="preserve">   기타유형자산</t>
  </si>
  <si>
    <t>B015991</t>
  </si>
  <si>
    <t xml:space="preserve">   감가상각누계액(유형자산-기타유형자산)</t>
  </si>
  <si>
    <t>B015992</t>
  </si>
  <si>
    <t xml:space="preserve">   손상차손누계액(유형자산-기타유형자산)</t>
  </si>
  <si>
    <t>B015993</t>
  </si>
  <si>
    <t xml:space="preserve">   기타(유형자산-기타유형자산)</t>
  </si>
  <si>
    <t>B016000</t>
  </si>
  <si>
    <t xml:space="preserve">  6) 투자부동산</t>
  </si>
  <si>
    <t>B016110</t>
  </si>
  <si>
    <t>B016111</t>
  </si>
  <si>
    <t xml:space="preserve">   손상차손누계액(투자부동산-토지)</t>
  </si>
  <si>
    <t>B016112</t>
  </si>
  <si>
    <t xml:space="preserve">   기타(투자부동산-토지)</t>
  </si>
  <si>
    <t>B016120</t>
  </si>
  <si>
    <t>B016121</t>
  </si>
  <si>
    <t xml:space="preserve">   감가상각누계액(투자부동산-건물)</t>
  </si>
  <si>
    <t>B016122</t>
  </si>
  <si>
    <t xml:space="preserve">   손상차손누계액(투자부동산-건물)</t>
  </si>
  <si>
    <t>B016123</t>
  </si>
  <si>
    <t xml:space="preserve">   기타(투자부동산-건물)</t>
  </si>
  <si>
    <t>B016130</t>
  </si>
  <si>
    <t>B016131</t>
  </si>
  <si>
    <t>B016990</t>
  </si>
  <si>
    <t>B017000</t>
  </si>
  <si>
    <t xml:space="preserve">  7) 무형자산</t>
  </si>
  <si>
    <t>B017110</t>
  </si>
  <si>
    <t xml:space="preserve">   소프트웨어</t>
  </si>
  <si>
    <t>B017120</t>
  </si>
  <si>
    <t xml:space="preserve">   회원권</t>
  </si>
  <si>
    <t>B017990</t>
  </si>
  <si>
    <t>B018000</t>
  </si>
  <si>
    <t xml:space="preserve">  8) 비유동보증금</t>
  </si>
  <si>
    <t>B019000</t>
  </si>
  <si>
    <t xml:space="preserve">  9) 비유동파생상품자산</t>
  </si>
  <si>
    <t>B099000</t>
  </si>
  <si>
    <t>C000000</t>
  </si>
  <si>
    <t xml:space="preserve">           자 산 총 계</t>
  </si>
  <si>
    <t>Ⅱ. 부채</t>
  </si>
  <si>
    <t>D000000</t>
  </si>
  <si>
    <t xml:space="preserve"> 1. 유동부채</t>
  </si>
  <si>
    <t>D011000</t>
  </si>
  <si>
    <t xml:space="preserve">  1) 매입채무</t>
  </si>
  <si>
    <t>D012000</t>
  </si>
  <si>
    <t xml:space="preserve">  2) 초과청구공사</t>
  </si>
  <si>
    <t>D013000</t>
  </si>
  <si>
    <t xml:space="preserve">  3) 분양선수금</t>
  </si>
  <si>
    <t>D014000</t>
  </si>
  <si>
    <t xml:space="preserve">  4) 기타선수금</t>
  </si>
  <si>
    <t>D015000</t>
  </si>
  <si>
    <t xml:space="preserve">  5) 선수수익</t>
  </si>
  <si>
    <t>D016000</t>
  </si>
  <si>
    <t xml:space="preserve">  6) 미지급금</t>
  </si>
  <si>
    <t>D017000</t>
  </si>
  <si>
    <t xml:space="preserve">  7) 미지급비용</t>
  </si>
  <si>
    <t>D018000</t>
  </si>
  <si>
    <t xml:space="preserve">  8) 예수금</t>
  </si>
  <si>
    <t>D019000</t>
  </si>
  <si>
    <t xml:space="preserve">  9) 부가세예수금</t>
  </si>
  <si>
    <t>D020000</t>
  </si>
  <si>
    <t xml:space="preserve">  10) 미지급법인세</t>
  </si>
  <si>
    <t>D021000</t>
  </si>
  <si>
    <t xml:space="preserve">  11) 미지급배당금</t>
  </si>
  <si>
    <t>D022000</t>
  </si>
  <si>
    <t xml:space="preserve">  12) 단기차입금</t>
  </si>
  <si>
    <t>D023000</t>
  </si>
  <si>
    <t xml:space="preserve">  13) 유동성장기차입금</t>
  </si>
  <si>
    <t>D024000</t>
  </si>
  <si>
    <t xml:space="preserve">  14) 유동사채</t>
  </si>
  <si>
    <t>D025000</t>
  </si>
  <si>
    <t xml:space="preserve">  15) 유동보증금</t>
  </si>
  <si>
    <t>D026000</t>
  </si>
  <si>
    <t xml:space="preserve">  16) 유동파생상품부채</t>
  </si>
  <si>
    <t>D027000</t>
  </si>
  <si>
    <t xml:space="preserve">  17) 유동충당부채</t>
  </si>
  <si>
    <t>D099000</t>
  </si>
  <si>
    <t xml:space="preserve">  18) 기타유동부채</t>
  </si>
  <si>
    <t>E000000</t>
  </si>
  <si>
    <t xml:space="preserve"> 2. 비유동부채</t>
  </si>
  <si>
    <t>E011000</t>
  </si>
  <si>
    <t xml:space="preserve">  1) 장기매입채무</t>
  </si>
  <si>
    <t>E012000</t>
  </si>
  <si>
    <t xml:space="preserve">  2) 장기미지급금</t>
  </si>
  <si>
    <t>E013000</t>
  </si>
  <si>
    <t xml:space="preserve">  3) 장기차입금</t>
  </si>
  <si>
    <t>E014000</t>
  </si>
  <si>
    <t xml:space="preserve">  4) 비유동사채</t>
  </si>
  <si>
    <t>E015000</t>
  </si>
  <si>
    <t xml:space="preserve">  5) 비유동보증금</t>
  </si>
  <si>
    <t>E016000</t>
  </si>
  <si>
    <t xml:space="preserve">  6) 비유동파생상품부채</t>
  </si>
  <si>
    <t>E017000</t>
  </si>
  <si>
    <t xml:space="preserve">  7) 순확정급여채무</t>
  </si>
  <si>
    <t>E018000</t>
  </si>
  <si>
    <t xml:space="preserve">  8) 비유동충당부채</t>
  </si>
  <si>
    <t>E099000</t>
  </si>
  <si>
    <t xml:space="preserve">  9) 기타비유동부채</t>
  </si>
  <si>
    <t>F000000</t>
  </si>
  <si>
    <t xml:space="preserve">         부  채  총  계</t>
  </si>
  <si>
    <t>Ⅲ. 자 본</t>
  </si>
  <si>
    <t>G000000</t>
  </si>
  <si>
    <t xml:space="preserve"> 1. 자본금</t>
  </si>
  <si>
    <t>G011000</t>
  </si>
  <si>
    <t xml:space="preserve">  1) 보통주자본금</t>
  </si>
  <si>
    <t>G012000</t>
  </si>
  <si>
    <t xml:space="preserve">  2) 종류주자본금</t>
  </si>
  <si>
    <t>H000000</t>
  </si>
  <si>
    <t xml:space="preserve"> 2. 자본잉여금</t>
  </si>
  <si>
    <t>H011000</t>
  </si>
  <si>
    <t xml:space="preserve">  1) 주식발행초과금</t>
  </si>
  <si>
    <t>H099000</t>
  </si>
  <si>
    <t xml:space="preserve">  2) 기타</t>
  </si>
  <si>
    <t>I000000</t>
  </si>
  <si>
    <t xml:space="preserve"> 3. 자본조정</t>
  </si>
  <si>
    <t>I011000</t>
  </si>
  <si>
    <t xml:space="preserve">  1) 주식할인발행차금</t>
  </si>
  <si>
    <t>I099000</t>
  </si>
  <si>
    <t>J000000</t>
  </si>
  <si>
    <t xml:space="preserve"> 4. 기타포괄손익누계액</t>
  </si>
  <si>
    <t>J011000</t>
  </si>
  <si>
    <t xml:space="preserve">  1) 유가증권평가손익</t>
  </si>
  <si>
    <t>J012000</t>
  </si>
  <si>
    <t xml:space="preserve">  2) 파생상품평가손익</t>
  </si>
  <si>
    <t>J013000</t>
  </si>
  <si>
    <t xml:space="preserve">  3) 표시통화환산손익</t>
  </si>
  <si>
    <t>J014000</t>
  </si>
  <si>
    <t xml:space="preserve">  4) 재평가잉여금</t>
  </si>
  <si>
    <t>J099000</t>
  </si>
  <si>
    <t xml:space="preserve">  5) 기타</t>
  </si>
  <si>
    <t>K000000</t>
  </si>
  <si>
    <t xml:space="preserve"> 5. 이익잉여금(결손금)</t>
  </si>
  <si>
    <t>L000000</t>
  </si>
  <si>
    <t xml:space="preserve">         자  본  총  계</t>
  </si>
  <si>
    <t>M000000</t>
  </si>
  <si>
    <t xml:space="preserve">        부 채 및 자 본 총 계</t>
  </si>
  <si>
    <t>제 5 부 재무제표에 관한 사항</t>
    <phoneticPr fontId="2" type="noConversion"/>
  </si>
  <si>
    <t>Ⅰ. 재무상태표</t>
    <phoneticPr fontId="2" type="noConversion"/>
  </si>
  <si>
    <t>* 입력도움말
1. 계정과목은 수정하지 마시기 바랍니다.(일치하는 계정과목이 없는경우 해당 대분류 아래 '기타'에 입력)
2. 해당하는 계정과목에만 금액을 입력하시고, 그외는 기재하지 마시기 바랍니다.
3. 당기는 당기말, 전기는 전기말 기준으로 입력하시기 바랍니다.
4. 해당 계정과목과 관련된 대손충당금, 현재가치할인차금 등을 차감한 순액으로 입력하시기 바랍니다.
5. 자본조정, 결손금 등 음수인 계정과목은 숫자 앞에 '-'를 붙여 음수로 입력하시기 바랍니다.
6. 표 왼쪽에 적혀있는 코드는 수정 및 삭제하지 마시기 바랍니다.</t>
    <phoneticPr fontId="2" type="noConversion"/>
  </si>
  <si>
    <t>Ⅱ. 손익계산서</t>
    <phoneticPr fontId="2" type="noConversion"/>
  </si>
  <si>
    <t>기말</t>
    <phoneticPr fontId="2" type="noConversion"/>
  </si>
  <si>
    <t>시작일</t>
  </si>
  <si>
    <t>종료일</t>
  </si>
  <si>
    <t>기말</t>
    <phoneticPr fontId="2" type="noConversion"/>
  </si>
  <si>
    <t>회사명:</t>
    <phoneticPr fontId="2" type="noConversion"/>
  </si>
  <si>
    <t>(단위: 원)</t>
    <phoneticPr fontId="2" type="noConversion"/>
  </si>
  <si>
    <t>(당)기</t>
    <phoneticPr fontId="2" type="noConversion"/>
  </si>
  <si>
    <t>(전)기</t>
    <phoneticPr fontId="2" type="noConversion"/>
  </si>
  <si>
    <t>코 드</t>
    <phoneticPr fontId="2" type="noConversion"/>
  </si>
  <si>
    <t>금  액</t>
    <phoneticPr fontId="2" type="noConversion"/>
  </si>
  <si>
    <t>최근3개월</t>
    <phoneticPr fontId="2" type="noConversion"/>
  </si>
  <si>
    <t>당기누적</t>
    <phoneticPr fontId="2" type="noConversion"/>
  </si>
  <si>
    <t>전기누적</t>
    <phoneticPr fontId="2" type="noConversion"/>
  </si>
  <si>
    <t>N000000</t>
  </si>
  <si>
    <t>Ⅰ. 영업수익</t>
  </si>
  <si>
    <t>N011000</t>
  </si>
  <si>
    <t xml:space="preserve">  1) 분양수익</t>
  </si>
  <si>
    <t>N012000</t>
  </si>
  <si>
    <t xml:space="preserve">  2) 임대료수익</t>
  </si>
  <si>
    <t>N013000</t>
  </si>
  <si>
    <t xml:space="preserve">  3) 관리비수익</t>
  </si>
  <si>
    <t>N014000</t>
  </si>
  <si>
    <t xml:space="preserve">  4) 부동산평가수익</t>
  </si>
  <si>
    <t>N015000</t>
  </si>
  <si>
    <t xml:space="preserve">  5) 배당금수익</t>
  </si>
  <si>
    <t>N099000</t>
  </si>
  <si>
    <t>O000000</t>
  </si>
  <si>
    <t>Ⅱ. 영업비용</t>
  </si>
  <si>
    <t>O011000</t>
  </si>
  <si>
    <t xml:space="preserve">  1) 분양원가</t>
  </si>
  <si>
    <t>O012000</t>
  </si>
  <si>
    <t xml:space="preserve">  2) 급여</t>
  </si>
  <si>
    <t>O013000</t>
  </si>
  <si>
    <t xml:space="preserve">  3) 상여</t>
  </si>
  <si>
    <t>O014000</t>
  </si>
  <si>
    <t xml:space="preserve">  4) 퇴직급여</t>
  </si>
  <si>
    <t>O015000</t>
  </si>
  <si>
    <t xml:space="preserve">  5) 복리후생비</t>
  </si>
  <si>
    <t>O016000</t>
  </si>
  <si>
    <t xml:space="preserve">  6) 자산관리수수료(AMC수수료)</t>
  </si>
  <si>
    <t>O017000</t>
  </si>
  <si>
    <t xml:space="preserve">  7) 부동산관리수수료(PM, FM 등)</t>
  </si>
  <si>
    <t>O018000</t>
  </si>
  <si>
    <t xml:space="preserve">  8) 자산보관수수료</t>
  </si>
  <si>
    <t>O019000</t>
  </si>
  <si>
    <t xml:space="preserve">  9) 일반사무위탁수수료</t>
  </si>
  <si>
    <t>O020000</t>
  </si>
  <si>
    <t xml:space="preserve">  10) 기타지급수수료</t>
  </si>
  <si>
    <t>O021000</t>
  </si>
  <si>
    <t xml:space="preserve">  11) 유형자산감가상각비</t>
  </si>
  <si>
    <t>O022000</t>
  </si>
  <si>
    <t xml:space="preserve">  12) 투자부동산감가상각비</t>
  </si>
  <si>
    <t>O023000</t>
  </si>
  <si>
    <t xml:space="preserve">  13) 무형자산감가상각비</t>
  </si>
  <si>
    <t>O024000</t>
  </si>
  <si>
    <t xml:space="preserve">  14) 세금과공과</t>
  </si>
  <si>
    <t>O025000</t>
  </si>
  <si>
    <t xml:space="preserve">  15) 광고선전비</t>
  </si>
  <si>
    <t>O026000</t>
  </si>
  <si>
    <t xml:space="preserve">  16) 보험료</t>
  </si>
  <si>
    <t>O027000</t>
  </si>
  <si>
    <t xml:space="preserve">  17) 임차료</t>
  </si>
  <si>
    <t>O028000</t>
  </si>
  <si>
    <t xml:space="preserve">  18) 교육훈련비</t>
  </si>
  <si>
    <t>O029000</t>
  </si>
  <si>
    <t xml:space="preserve">  19) 여비교통비</t>
  </si>
  <si>
    <t>O030000</t>
  </si>
  <si>
    <t xml:space="preserve">  20) 통신비</t>
  </si>
  <si>
    <t>O031000</t>
  </si>
  <si>
    <t xml:space="preserve">  21) 수선유지비</t>
  </si>
  <si>
    <t>O032000</t>
  </si>
  <si>
    <t xml:space="preserve">  22) 청소비</t>
  </si>
  <si>
    <t>O033000</t>
  </si>
  <si>
    <t xml:space="preserve">  23) 수도광열비</t>
  </si>
  <si>
    <t>O034000</t>
  </si>
  <si>
    <t xml:space="preserve">  24) 대손상각비</t>
  </si>
  <si>
    <t>O035000</t>
  </si>
  <si>
    <t xml:space="preserve">  25) 접대비</t>
  </si>
  <si>
    <t>O036000</t>
  </si>
  <si>
    <t xml:space="preserve">  26) 판매촉진비</t>
  </si>
  <si>
    <t>O037000</t>
  </si>
  <si>
    <t xml:space="preserve">  27) 이자비용</t>
  </si>
  <si>
    <t>O099000</t>
  </si>
  <si>
    <t>P000000</t>
  </si>
  <si>
    <t>Ⅲ. 영업이익</t>
  </si>
  <si>
    <t>Q000000</t>
  </si>
  <si>
    <t>Ⅳ. 영업외수익</t>
  </si>
  <si>
    <t>Q011000</t>
  </si>
  <si>
    <t xml:space="preserve">  1) 이자수익</t>
  </si>
  <si>
    <t>Q012000</t>
  </si>
  <si>
    <t xml:space="preserve">  2) 배당금수익</t>
  </si>
  <si>
    <t>Q013000</t>
  </si>
  <si>
    <t xml:space="preserve">  3) 유가증권관련이익(처분이익 등)</t>
  </si>
  <si>
    <t>Q014000</t>
  </si>
  <si>
    <t xml:space="preserve">  4) 파생상품관련이익(처분이익 등)</t>
  </si>
  <si>
    <t>Q015000</t>
  </si>
  <si>
    <t xml:space="preserve">  5) 유형자산관련이익(처분이익 등)</t>
  </si>
  <si>
    <t>Q016000</t>
  </si>
  <si>
    <t xml:space="preserve">  6) 투자부동산관련이익(처분이익 등)</t>
  </si>
  <si>
    <t>Q017000</t>
  </si>
  <si>
    <t xml:space="preserve">  7) 외화환산이익</t>
  </si>
  <si>
    <t>Q018000</t>
  </si>
  <si>
    <t xml:space="preserve">  8) 외환차익</t>
  </si>
  <si>
    <t>Q019000</t>
  </si>
  <si>
    <t xml:space="preserve">  9) 충당부채환입</t>
  </si>
  <si>
    <t>Q099000</t>
  </si>
  <si>
    <t xml:space="preserve">  10) 기타영업외수익</t>
  </si>
  <si>
    <t>R000000</t>
  </si>
  <si>
    <t>Ⅴ. 영업외비용</t>
  </si>
  <si>
    <t>R011000</t>
  </si>
  <si>
    <t xml:space="preserve">  1) 이자비용</t>
  </si>
  <si>
    <t>R012000</t>
  </si>
  <si>
    <t xml:space="preserve">  2) 유가증권관련손실(처분손실 등)</t>
  </si>
  <si>
    <t>R013000</t>
  </si>
  <si>
    <t xml:space="preserve">  3) 파생상품관련손실(처분손실 등)</t>
  </si>
  <si>
    <t>R014000</t>
  </si>
  <si>
    <t xml:space="preserve">  4) 유형자산관련손실(처분손실 등)</t>
  </si>
  <si>
    <t>R015000</t>
  </si>
  <si>
    <t xml:space="preserve">  5) 투자부동산관련손실(처분손실 등)</t>
  </si>
  <si>
    <t>R016000</t>
  </si>
  <si>
    <t xml:space="preserve">  6) 외화환산손실</t>
  </si>
  <si>
    <t>R017000</t>
  </si>
  <si>
    <t xml:space="preserve">  7) 외환차손</t>
  </si>
  <si>
    <t>R018000</t>
  </si>
  <si>
    <t xml:space="preserve">  8) 기부금</t>
  </si>
  <si>
    <t>R019000</t>
  </si>
  <si>
    <t xml:space="preserve">  9) 충당부채전입</t>
  </si>
  <si>
    <t>R099000</t>
  </si>
  <si>
    <t xml:space="preserve">  10) 기타영업외비용</t>
  </si>
  <si>
    <t>S000000</t>
  </si>
  <si>
    <t>Ⅵ. 법인세비용차감전순이익(손실)</t>
  </si>
  <si>
    <t>T000000</t>
  </si>
  <si>
    <t>Ⅶ. 법인세비용(수익)</t>
  </si>
  <si>
    <t>U000000</t>
  </si>
  <si>
    <t>Ⅷ. 당기순이익(손실)</t>
  </si>
  <si>
    <t>V000000</t>
  </si>
  <si>
    <t>Ⅸ. 기타포괄이익(손실)</t>
  </si>
  <si>
    <t>V011000</t>
  </si>
  <si>
    <t xml:space="preserve">  1) 확정급여채무 관련 기타포괄손익</t>
  </si>
  <si>
    <t>V012000</t>
  </si>
  <si>
    <t xml:space="preserve">  2) 유가증권 관련 기타포괄손익</t>
  </si>
  <si>
    <t>V099000</t>
  </si>
  <si>
    <t xml:space="preserve">  3) 기타의 기타포괄손익</t>
  </si>
  <si>
    <t>W000000</t>
  </si>
  <si>
    <t>Ⅹ. 총포괄이익(손실)</t>
  </si>
  <si>
    <t>X000000</t>
  </si>
  <si>
    <t>ⅩⅠ. 주당이익</t>
  </si>
  <si>
    <t>기말</t>
    <phoneticPr fontId="2" type="noConversion"/>
  </si>
  <si>
    <t>(당)기</t>
    <phoneticPr fontId="2" type="noConversion"/>
  </si>
  <si>
    <t>제</t>
    <phoneticPr fontId="2" type="noConversion"/>
  </si>
  <si>
    <t>처분예정일</t>
  </si>
  <si>
    <t>처분확정일</t>
  </si>
  <si>
    <t>P000000</t>
    <phoneticPr fontId="2" type="noConversion"/>
  </si>
  <si>
    <t>P000001</t>
  </si>
  <si>
    <t xml:space="preserve">  1. 전기이월미처분이익잉여금(미처리결손금)</t>
    <phoneticPr fontId="2" type="noConversion"/>
  </si>
  <si>
    <t>P000002</t>
  </si>
  <si>
    <t xml:space="preserve">  2. 당기순이익(손실)</t>
    <phoneticPr fontId="2" type="noConversion"/>
  </si>
  <si>
    <t>P000003</t>
  </si>
  <si>
    <t xml:space="preserve">  3. 확정급여채무의 재측정요소</t>
    <phoneticPr fontId="2" type="noConversion"/>
  </si>
  <si>
    <t>P000004</t>
  </si>
  <si>
    <t xml:space="preserve">  4. 기타</t>
    <phoneticPr fontId="2" type="noConversion"/>
  </si>
  <si>
    <t>P000005</t>
  </si>
  <si>
    <t>Ⅱ. 임의적립금등의 이입액</t>
    <phoneticPr fontId="2" type="noConversion"/>
  </si>
  <si>
    <t>P000006</t>
  </si>
  <si>
    <t>P000007</t>
  </si>
  <si>
    <t xml:space="preserve">  1. 법정준비금</t>
    <phoneticPr fontId="2" type="noConversion"/>
  </si>
  <si>
    <t>P000008</t>
  </si>
  <si>
    <t xml:space="preserve">  2. 임의준비금</t>
    <phoneticPr fontId="2" type="noConversion"/>
  </si>
  <si>
    <t>P000009</t>
  </si>
  <si>
    <t xml:space="preserve">  3. 주식할인발행차금상각액</t>
    <phoneticPr fontId="2" type="noConversion"/>
  </si>
  <si>
    <t>P000010</t>
  </si>
  <si>
    <t xml:space="preserve">  4. 배당금</t>
    <phoneticPr fontId="2" type="noConversion"/>
  </si>
  <si>
    <t>P000011</t>
  </si>
  <si>
    <t>보통주현금배당금</t>
  </si>
  <si>
    <t>P000012</t>
  </si>
  <si>
    <t>종류주현금배당금</t>
  </si>
  <si>
    <t>P000013</t>
  </si>
  <si>
    <t>보통주주식배당금</t>
  </si>
  <si>
    <t>P000014</t>
  </si>
  <si>
    <t>종류주주식배당금</t>
  </si>
  <si>
    <t>P000015</t>
  </si>
  <si>
    <t xml:space="preserve">  5. 기타</t>
    <phoneticPr fontId="2" type="noConversion"/>
  </si>
  <si>
    <t>P000016</t>
  </si>
  <si>
    <t>P000017</t>
  </si>
  <si>
    <t>Ⅲ. 이익잉여금처분계산서</t>
    <phoneticPr fontId="2" type="noConversion"/>
  </si>
  <si>
    <t>* 입력도움말
1. 계정과목은 수정하지 마시기 바랍니다.(일치하는 계정과목이 없는경우 해당 대분류 아래 '기타'에 입력)
2. 해당하는 계정과목에만 금액을 입력하시고, 그외는 기재하지 마시기 바랍니다.
3. 전기는 당기와 동일한 기간으로 입력하시기 바랍니다.
    (예) : 3분기 투자보고서인 경우, 당기 최근3개월(당기 3분기 발생액), 당기누적(당기 1~3분기 누적액)
            전기 최근3개월(전기 3분기 발생액), 전기누적(전기 1~3분기 누적액) 
4. 회사별로 계정과목 대분류가 다를 수 있습니다.
    각 회사 기존 감사보고서상 재무제표와 대분류(영업수익, 영업비용, 영업외수익, 영업외비용 등)를 일치시켜 주시기 바랍
    니다. 예를들어 투자부동산평가이익을 영업수익으로 분류하는 회사는 Ⅰ. 영업수익 아래 4. 기타영업수익으로 입력하고, 
    투자부동산평가이익을 영업외수익으로 분류하는 회사는 Ⅳ. 영업외수익 아래 6.  투자부동산관련이익(처분이익 등)으로 
    분류하시면 됩니다.
5. 매출원가와 판매비와관리비는 영업비용에 넣으시기 바랍니다. 
6. 당기순손실, 기타포괄손실 등 음수인 계정과목은 숫자 앞에 '-'를 붙여 음수로 입력하시기 바랍니다.
7. 표 왼쪽에 적혀있는 코드는 수정 및 삭제하지 마시기 바랍니다.</t>
    <phoneticPr fontId="2" type="noConversion"/>
  </si>
  <si>
    <t>Ⅴ. 자본변동표</t>
    <phoneticPr fontId="2" type="noConversion"/>
  </si>
  <si>
    <t>Ⅰ. 미처분이익잉여금(미처리결손금)</t>
    <phoneticPr fontId="2" type="noConversion"/>
  </si>
  <si>
    <t>Ⅲ. 이익잉여금처분액</t>
    <phoneticPr fontId="2" type="noConversion"/>
  </si>
  <si>
    <t>Ⅳ. 결손금처리액</t>
    <phoneticPr fontId="2" type="noConversion"/>
  </si>
  <si>
    <t>Ⅴ. 차기이월미처분이익잉여금(미처리결손금)</t>
    <phoneticPr fontId="2" type="noConversion"/>
  </si>
  <si>
    <t>자본금</t>
    <phoneticPr fontId="2" type="noConversion"/>
  </si>
  <si>
    <t>자본잉여금</t>
    <phoneticPr fontId="2" type="noConversion"/>
  </si>
  <si>
    <t>자본조정</t>
    <phoneticPr fontId="2" type="noConversion"/>
  </si>
  <si>
    <t>이익잉여금</t>
    <phoneticPr fontId="2" type="noConversion"/>
  </si>
  <si>
    <t>비지배지분</t>
    <phoneticPr fontId="2" type="noConversion"/>
  </si>
  <si>
    <t>기타포괄
손익누계액</t>
    <phoneticPr fontId="2" type="noConversion"/>
  </si>
  <si>
    <t xml:space="preserve">* 입력도움말
1. 필요시 행추가(복사한 셀 삽입)하여 추가 작성하시기 바랍니다.
2. 해당사항 없는 항목은 기재하지 마시기 바랍니다.
</t>
    <phoneticPr fontId="2" type="noConversion"/>
  </si>
  <si>
    <t>주석은 투자보고서 마지막에 별첨합니다.</t>
    <phoneticPr fontId="2" type="noConversion"/>
  </si>
  <si>
    <t xml:space="preserve">* 입력도움말
1. 주석은 별도의 PDF 파일로 업로드 해 주세요.
</t>
    <phoneticPr fontId="2" type="noConversion"/>
  </si>
  <si>
    <t>감사(검토)의견 :</t>
    <phoneticPr fontId="2" type="noConversion"/>
  </si>
  <si>
    <t>기타사항(특기사항 포함)</t>
    <phoneticPr fontId="2" type="noConversion"/>
  </si>
  <si>
    <t>감사(검토)의견 :</t>
    <phoneticPr fontId="2" type="noConversion"/>
  </si>
  <si>
    <t>기타사항(특기사항 포함)</t>
    <phoneticPr fontId="2" type="noConversion"/>
  </si>
  <si>
    <r>
      <t>Ⅵ. 재무제표에 대한 주석</t>
    </r>
    <r>
      <rPr>
        <sz val="13"/>
        <rFont val="함초롬바탕"/>
        <family val="1"/>
        <charset val="129"/>
      </rPr>
      <t>(차입에 관한 구체적인 사항을 포함)</t>
    </r>
    <phoneticPr fontId="2" type="noConversion"/>
  </si>
  <si>
    <t>- 외부감사인의 감사(검토) 의견 및 위반사항</t>
    <phoneticPr fontId="2" type="noConversion"/>
  </si>
  <si>
    <t>* 입력도움말
1. 외부감사인의 감사(검토)의견란에는 "적정, 부적정, 한정, 의견거절, 해당사항 없음(분기 등 해당기간 아닌경우)" 중 해당되는
    사항을 선택해 주시기 바랍니다.
2. 기타사항(특기사항 포함) 내용이 입력범위를 초과하는 경우 셀 높이를 조절하시기 바랍니다.</t>
    <phoneticPr fontId="2" type="noConversion"/>
  </si>
  <si>
    <t>Ⅰ. 중요한 소송진행사항</t>
    <phoneticPr fontId="2" type="noConversion"/>
  </si>
  <si>
    <t xml:space="preserve">* 입력도움말
1. 필요시 행추가(복사한 셀 삽입)하여 추가 작성하시기 바랍니다.
2. 해당사항 없는 항목은 기재하지 마시기 바랍니다.
</t>
    <phoneticPr fontId="2" type="noConversion"/>
  </si>
  <si>
    <t>* 입력도움말
1. 입력범위를 초과하는 경우 셀 높이를 조절하시기 바랍니다.
2. 해당사항 없는 항목은 기재하지 마시기 바랍니다.
3. 해당 기에 소송이 진행 중인 경우 초기 진행사항부터 기재하시기 바랍니다.</t>
    <phoneticPr fontId="2" type="noConversion"/>
  </si>
  <si>
    <t>제 7 부 특별관계자 등과의 거래 현황</t>
    <phoneticPr fontId="2" type="noConversion"/>
  </si>
  <si>
    <t>Ⅰ. 거래현황</t>
    <phoneticPr fontId="2" type="noConversion"/>
  </si>
  <si>
    <t>※ 특별관계자 등은 다음에 해당하는 자를 말함 
  1. 해당 부동산투자회사의 임직원 및 그 특별관계자
  2. 해당 부동산투자회사의 주식을 100분의 10 이상 소유하고 있는 주주 및 그 특별관계자
※ 특별관계자는 자본시장법 시행령 제141조제1항의 특수관계인 및 공동보유자를 말함
※ 특별관계자 등과의 거래는 법 제30조제2항 각 호에 해당하는 거래를 말함</t>
    <phoneticPr fontId="2" type="noConversion"/>
  </si>
  <si>
    <t>* 입력도움말
1. 입력범위를 초과하는 경우 셀 높이를 조절하시기 바랍니다.
2. 해당사항 없는 항목은 기재하지 마시기 바랍니다.</t>
    <phoneticPr fontId="2" type="noConversion"/>
  </si>
  <si>
    <t>제 8 부 기타사항</t>
    <phoneticPr fontId="2" type="noConversion"/>
  </si>
  <si>
    <t>Ⅶ. 감사인의 감사(검토) 의견</t>
    <phoneticPr fontId="2" type="noConversion"/>
  </si>
  <si>
    <t>기말</t>
    <phoneticPr fontId="2" type="noConversion"/>
  </si>
  <si>
    <t>제</t>
    <phoneticPr fontId="2" type="noConversion"/>
  </si>
  <si>
    <t>코 드</t>
    <phoneticPr fontId="2" type="noConversion"/>
  </si>
  <si>
    <t>Q000000</t>
    <phoneticPr fontId="2" type="noConversion"/>
  </si>
  <si>
    <t>Q000001</t>
  </si>
  <si>
    <t xml:space="preserve"> 1. 당기순이익(손실)</t>
    <phoneticPr fontId="2" type="noConversion"/>
  </si>
  <si>
    <t>R000000</t>
    <phoneticPr fontId="2" type="noConversion"/>
  </si>
  <si>
    <t xml:space="preserve"> 2. 당기순이익 조정을 위한 가감</t>
    <phoneticPr fontId="2" type="noConversion"/>
  </si>
  <si>
    <t>R000001</t>
  </si>
  <si>
    <t>법인세비용</t>
  </si>
  <si>
    <t>R000002</t>
  </si>
  <si>
    <t>이자수익</t>
  </si>
  <si>
    <t>R000003</t>
  </si>
  <si>
    <t>R000004</t>
  </si>
  <si>
    <t>감가상각비</t>
  </si>
  <si>
    <t>R000005</t>
  </si>
  <si>
    <t>유가증권관련손실(이익)</t>
  </si>
  <si>
    <t>R000006</t>
  </si>
  <si>
    <t>파생상품관련손실(이익)</t>
  </si>
  <si>
    <t>R000007</t>
  </si>
  <si>
    <t>유형자산관련손실(이익)</t>
  </si>
  <si>
    <t>R000008</t>
  </si>
  <si>
    <t>투자부동산관련손실(이익)</t>
  </si>
  <si>
    <t>R000009</t>
  </si>
  <si>
    <t>외화환산손실(이익)</t>
  </si>
  <si>
    <t>R000010</t>
  </si>
  <si>
    <t>기타</t>
  </si>
  <si>
    <t>S000000</t>
    <phoneticPr fontId="2" type="noConversion"/>
  </si>
  <si>
    <t xml:space="preserve"> 3. 영업활동 관련 자산(부채)의 감소(증가)</t>
    <phoneticPr fontId="2" type="noConversion"/>
  </si>
  <si>
    <t>S000001</t>
  </si>
  <si>
    <t>재고자산의 변동</t>
  </si>
  <si>
    <t>S000002</t>
  </si>
  <si>
    <t>금융상품의 변동</t>
  </si>
  <si>
    <t>S000003</t>
  </si>
  <si>
    <t>매출채권의 변동</t>
  </si>
  <si>
    <t>S000004</t>
  </si>
  <si>
    <t>투자부동산의 변동</t>
  </si>
  <si>
    <t>S000005</t>
  </si>
  <si>
    <t>미청구공사의 변동</t>
  </si>
  <si>
    <t>S000006</t>
  </si>
  <si>
    <t>미수수익의 변동</t>
  </si>
  <si>
    <t>S000007</t>
  </si>
  <si>
    <t>분양미수금의 변동</t>
  </si>
  <si>
    <t>S000008</t>
  </si>
  <si>
    <t>기타미수금의 변동</t>
  </si>
  <si>
    <t>S000009</t>
  </si>
  <si>
    <t>선급금의 변동</t>
  </si>
  <si>
    <t>S000010</t>
  </si>
  <si>
    <t>선급비용의 변동</t>
  </si>
  <si>
    <t>S000011</t>
  </si>
  <si>
    <t>매입채무의 변동</t>
  </si>
  <si>
    <t>S000012</t>
  </si>
  <si>
    <t>초과청구공사의 변동</t>
  </si>
  <si>
    <t>S000013</t>
  </si>
  <si>
    <t>분양선수금의 변동</t>
  </si>
  <si>
    <t>S000014</t>
  </si>
  <si>
    <t>기타선수금의 변동</t>
  </si>
  <si>
    <t>S000015</t>
  </si>
  <si>
    <t>선수수익의 변동</t>
  </si>
  <si>
    <t>S000016</t>
  </si>
  <si>
    <t>미지급금의 변동</t>
  </si>
  <si>
    <t>S000017</t>
  </si>
  <si>
    <t>미지급비용의 변동</t>
  </si>
  <si>
    <t>S000018</t>
  </si>
  <si>
    <t>예수금의 변동</t>
  </si>
  <si>
    <t>S000019</t>
  </si>
  <si>
    <t>보증금의 변동</t>
  </si>
  <si>
    <t>S000020</t>
  </si>
  <si>
    <t>퇴직금의 지급</t>
  </si>
  <si>
    <t>S000021</t>
  </si>
  <si>
    <t>사외적립자산(퇴직보험예치금)의 변동</t>
  </si>
  <si>
    <t>S000022</t>
  </si>
  <si>
    <t>T000000</t>
    <phoneticPr fontId="2" type="noConversion"/>
  </si>
  <si>
    <t xml:space="preserve"> 4. 배당금의 수취</t>
    <phoneticPr fontId="2" type="noConversion"/>
  </si>
  <si>
    <t>T000001</t>
  </si>
  <si>
    <t xml:space="preserve"> 5. 이자의 지급</t>
    <phoneticPr fontId="2" type="noConversion"/>
  </si>
  <si>
    <t>T000002</t>
  </si>
  <si>
    <t xml:space="preserve"> 6. 이자의 수취</t>
    <phoneticPr fontId="2" type="noConversion"/>
  </si>
  <si>
    <t>T000003</t>
  </si>
  <si>
    <t xml:space="preserve"> 7. 법인세의 납부</t>
    <phoneticPr fontId="2" type="noConversion"/>
  </si>
  <si>
    <t>U000000</t>
    <phoneticPr fontId="2" type="noConversion"/>
  </si>
  <si>
    <t>U000001</t>
  </si>
  <si>
    <t xml:space="preserve"> 1. 투자활동으로 인한 현금유입액</t>
    <phoneticPr fontId="2" type="noConversion"/>
  </si>
  <si>
    <t>U000002</t>
  </si>
  <si>
    <t>매도가능금융자산의 처분</t>
  </si>
  <si>
    <t>U000003</t>
  </si>
  <si>
    <t>만기보유금융자산의 처분</t>
  </si>
  <si>
    <t>U000004</t>
  </si>
  <si>
    <t>관계기업투자주식의 처분</t>
  </si>
  <si>
    <t>U000005</t>
  </si>
  <si>
    <t>종속기업투자주식 처분</t>
  </si>
  <si>
    <t>U000006</t>
  </si>
  <si>
    <t>유형자산의 처분</t>
  </si>
  <si>
    <t>U000007</t>
  </si>
  <si>
    <t>투자부동산의 처분</t>
  </si>
  <si>
    <t>U000008</t>
  </si>
  <si>
    <t>U000009</t>
  </si>
  <si>
    <t xml:space="preserve"> 2. 투자활동으로 인한 현금유출액</t>
    <phoneticPr fontId="2" type="noConversion"/>
  </si>
  <si>
    <t>U000010</t>
  </si>
  <si>
    <t>매도가능금융자산의 취득</t>
  </si>
  <si>
    <t>U000011</t>
  </si>
  <si>
    <t>만기보유금융자산의 취득</t>
  </si>
  <si>
    <t>U000012</t>
  </si>
  <si>
    <t>관계기업투자주식의 취득</t>
  </si>
  <si>
    <t>U000013</t>
  </si>
  <si>
    <t>종속기업투자주식의 취득</t>
  </si>
  <si>
    <t>U000014</t>
  </si>
  <si>
    <t>유형자산의 취득</t>
  </si>
  <si>
    <t>U000015</t>
  </si>
  <si>
    <t>투자부동산의 취득</t>
  </si>
  <si>
    <t>U000016</t>
  </si>
  <si>
    <t>V000000</t>
    <phoneticPr fontId="2" type="noConversion"/>
  </si>
  <si>
    <t>V000001</t>
  </si>
  <si>
    <t xml:space="preserve"> 1. 재무활동으로 인한 현금유입액</t>
    <phoneticPr fontId="2" type="noConversion"/>
  </si>
  <si>
    <t>V000002</t>
  </si>
  <si>
    <t>주식의 발행</t>
  </si>
  <si>
    <t>V000003</t>
  </si>
  <si>
    <t>단기차입금의 차입</t>
  </si>
  <si>
    <t>V000004</t>
  </si>
  <si>
    <t>장기차입금의 차입</t>
  </si>
  <si>
    <t>V000005</t>
  </si>
  <si>
    <t>사채의 발행</t>
  </si>
  <si>
    <t>V000006</t>
  </si>
  <si>
    <t>V000007</t>
  </si>
  <si>
    <t xml:space="preserve"> 2. 재무활동으로 인한 현금유출액</t>
    <phoneticPr fontId="2" type="noConversion"/>
  </si>
  <si>
    <t>V000008</t>
  </si>
  <si>
    <t>단기차입금의 상환</t>
  </si>
  <si>
    <t>V000009</t>
  </si>
  <si>
    <t>장기차입금의 상환</t>
  </si>
  <si>
    <t>V000010</t>
  </si>
  <si>
    <t>사채의 상환</t>
  </si>
  <si>
    <t>V000011</t>
  </si>
  <si>
    <t>배당금의 지급</t>
  </si>
  <si>
    <t>V000012</t>
  </si>
  <si>
    <t>W000000</t>
    <phoneticPr fontId="2" type="noConversion"/>
  </si>
  <si>
    <t>W000001</t>
  </si>
  <si>
    <t>W000002</t>
  </si>
  <si>
    <t>W000003</t>
  </si>
  <si>
    <t>W000004</t>
  </si>
  <si>
    <t>Ⅰ. 영업활동으로 인한 현금흐름</t>
    <phoneticPr fontId="2" type="noConversion"/>
  </si>
  <si>
    <t>Ⅱ. 투자활동으로 인한 현금흐름</t>
    <phoneticPr fontId="2" type="noConversion"/>
  </si>
  <si>
    <t>Ⅲ. 재무활동으로 인한 현금흐름</t>
    <phoneticPr fontId="2" type="noConversion"/>
  </si>
  <si>
    <t>Ⅳ. 환율변동효과 반영전 현금및현금성자산의 증감</t>
    <phoneticPr fontId="2" type="noConversion"/>
  </si>
  <si>
    <t>Ⅴ. 현금및현금성자산에 대한 환율변동효과</t>
    <phoneticPr fontId="2" type="noConversion"/>
  </si>
  <si>
    <t>Ⅵ. 현금및현금성자산의 순증감</t>
    <phoneticPr fontId="2" type="noConversion"/>
  </si>
  <si>
    <t>Ⅶ. 기초 현금및현금성자산</t>
    <phoneticPr fontId="2" type="noConversion"/>
  </si>
  <si>
    <t>Ⅷ. 기말 현금및현금성자산</t>
    <phoneticPr fontId="2" type="noConversion"/>
  </si>
  <si>
    <t>Ⅳ. 현금흐름표</t>
    <phoneticPr fontId="2" type="noConversion"/>
  </si>
  <si>
    <t xml:space="preserve">* 입력도움말
1. 계정과목은 수정하지 마시기 바랍니다.(일치하는 계정과목이 없는경우 해당 대분류 아래 '기타'에 입력)
2. 해당하는 계정과목에만 금액을 입력하시고, 그외는 기재하지 마시기 바랍니다.
3 이익잉여금처분계산서는 결산기에만 입력하시기 바랍니다.
4. 미처리결손금, 당기순손실, 결손금처리액과 같이 음수인 계정과목은 숫자 앞에 '-'를 붙여 음수로 입력하시기 바랍니다.
5. 표 왼쪽에 적혀있는 코드는 수정 및 삭제하지 마시기 바랍니다.
</t>
    <phoneticPr fontId="2" type="noConversion"/>
  </si>
  <si>
    <t xml:space="preserve">* 입력도움말
1. 계정과목은 수정하지 마시기 바랍니다.(일치하는 계정과목이 없는경우 해당 대분류 아래 '기타'에 입력)
2. 해당하는 계정과목에만 금액을 입력하시고, 그외는 기재하지 마시기 바랍니다.
3. 현금흐름표는 결산기에만 입력하시기 바랍니다.
4. 이자의 지급, 법인세납부 등과 같이 음수인 계정과목은 숫자 앞에 '-'를 붙여 음수로 입력하시기 바랍니다.
5. 표 왼쪽에 적혀있는 코드는 수정하지 마시기 바랍니다.
</t>
    <phoneticPr fontId="2" type="noConversion"/>
  </si>
  <si>
    <t>B020000</t>
    <phoneticPr fontId="2" type="noConversion"/>
  </si>
  <si>
    <t xml:space="preserve">  10) 금융리스채권</t>
    <phoneticPr fontId="2" type="noConversion"/>
  </si>
  <si>
    <t xml:space="preserve">  110) 기타비유동자산</t>
    <phoneticPr fontId="2" type="noConversion"/>
  </si>
  <si>
    <t xml:space="preserve">  6) 금융리스이자수익</t>
    <phoneticPr fontId="2" type="noConversion"/>
  </si>
  <si>
    <t>N016000</t>
    <phoneticPr fontId="2" type="noConversion"/>
  </si>
  <si>
    <t xml:space="preserve">  7) 기타영업수익</t>
    <phoneticPr fontId="2" type="noConversion"/>
  </si>
  <si>
    <t xml:space="preserve">  28) 금융리스이자비용</t>
    <phoneticPr fontId="2" type="noConversion"/>
  </si>
  <si>
    <t>O038000</t>
    <phoneticPr fontId="2" type="noConversion"/>
  </si>
  <si>
    <t xml:space="preserve">  29) 기타영업비용</t>
    <phoneticPr fontId="2" type="noConversion"/>
  </si>
  <si>
    <t>금융리스이자비용</t>
    <phoneticPr fontId="2" type="noConversion"/>
  </si>
  <si>
    <t>R000011</t>
    <phoneticPr fontId="2" type="noConversion"/>
  </si>
  <si>
    <t>금융리스이자수익</t>
    <phoneticPr fontId="2" type="noConversion"/>
  </si>
  <si>
    <t>R000012</t>
    <phoneticPr fontId="2" type="noConversion"/>
  </si>
  <si>
    <t>금융리스이자비용</t>
    <phoneticPr fontId="2" type="noConversion"/>
  </si>
  <si>
    <t xml:space="preserve">* 입력도움말
1. 양식 수정은 절대 금지하며, 셀 높이 조절만 가능합니다.
2. 바탕색이 황갈색인 셀에만 데이터를 입력하시기 바랍니다.
3. 날짜는 0000.00.00 형식으로 입력하시기 바랍니다.
4. 상장여부를 반드시 체크하시기 바랍니다.
5. '신용평가결과'는 추후 시행예정으로 시행 전까지 '해당사항 없음'으로 기재 바랍니다.
</t>
    <phoneticPr fontId="2" type="noConversion"/>
  </si>
  <si>
    <t>2. 회사의 연혁</t>
    <phoneticPr fontId="2" type="noConversion"/>
  </si>
  <si>
    <t>3. 주식 및 자본에 관한 사항</t>
    <phoneticPr fontId="2" type="noConversion"/>
  </si>
  <si>
    <t>4. 주주현황</t>
    <phoneticPr fontId="2" type="noConversion"/>
  </si>
  <si>
    <t>2. 기말 현재 부동산 관련 유가증권 현황</t>
    <phoneticPr fontId="2" type="noConversion"/>
  </si>
  <si>
    <t>3. 현금(금융기관 예치내역 포함) 현황</t>
    <phoneticPr fontId="2" type="noConversion"/>
  </si>
  <si>
    <t>4. 기말 기타 자산 현황</t>
    <phoneticPr fontId="2" type="noConversion"/>
  </si>
  <si>
    <t>1. 당기동안의 부동산 매입·매각</t>
    <phoneticPr fontId="2" type="noConversion"/>
  </si>
  <si>
    <t>3. 현금(금융기관 예치내역 포함)</t>
    <phoneticPr fontId="2" type="noConversion"/>
  </si>
  <si>
    <t>Ⅴ. 자기자본수익률</t>
    <phoneticPr fontId="2" type="noConversion"/>
  </si>
  <si>
    <t>- 내부감사인의 감사(검토) 의견</t>
    <phoneticPr fontId="2" type="noConversion"/>
  </si>
  <si>
    <t>제 6 부 중요한 소송등 진행 현황</t>
    <phoneticPr fontId="2" type="noConversion"/>
  </si>
  <si>
    <t>Ⅰ. 제재현황</t>
    <phoneticPr fontId="2" type="noConversion"/>
  </si>
  <si>
    <t>부동산관련
유가증권</t>
    <phoneticPr fontId="2" type="noConversion"/>
  </si>
  <si>
    <t>부동산관련
유가증권</t>
    <phoneticPr fontId="2" type="noConversion"/>
  </si>
  <si>
    <t>부동산관련
유가증권</t>
    <phoneticPr fontId="2" type="noConversion"/>
  </si>
  <si>
    <t>유가증권</t>
    <phoneticPr fontId="2" type="noConversion"/>
  </si>
  <si>
    <t>유가증권</t>
    <phoneticPr fontId="2" type="noConversion"/>
  </si>
  <si>
    <t>파생상품자산</t>
    <phoneticPr fontId="2" type="noConversion"/>
  </si>
  <si>
    <t>기타자산</t>
    <phoneticPr fontId="2" type="noConversion"/>
  </si>
  <si>
    <t>합계</t>
    <phoneticPr fontId="2" type="noConversion"/>
  </si>
  <si>
    <t>기타</t>
    <phoneticPr fontId="2" type="noConversion"/>
  </si>
  <si>
    <t>2021.06.01</t>
  </si>
  <si>
    <t>2021.11.30</t>
  </si>
  <si>
    <t>2022.02.28</t>
  </si>
  <si>
    <t>이에스알켄달스퀘어위탁관리부동산투자회사(주)</t>
  </si>
  <si>
    <t>박래익</t>
  </si>
  <si>
    <t>서울시 영등포구 국제금융로 10 Three IFC 35층</t>
  </si>
  <si>
    <t>02)6205-0474</t>
  </si>
  <si>
    <t>http://www.esrks-reit.com</t>
  </si>
  <si>
    <t>켄달스퀘어리츠운용(주)</t>
  </si>
  <si>
    <t>팀장</t>
  </si>
  <si>
    <t>02-6205-0474</t>
  </si>
  <si>
    <t>김진숙</t>
  </si>
  <si>
    <t>2020.02.20</t>
  </si>
  <si>
    <t>신한아이타스</t>
  </si>
  <si>
    <t>주식회사 신한은행</t>
  </si>
  <si>
    <t>2021.05.31</t>
  </si>
  <si>
    <t>최대주주</t>
  </si>
  <si>
    <t>주요주주</t>
    <phoneticPr fontId="2" type="noConversion"/>
  </si>
  <si>
    <t>2020.12.01</t>
  </si>
  <si>
    <t>이에스알켄달스퀘어 주식회사</t>
  </si>
  <si>
    <t>110111-5588350</t>
  </si>
  <si>
    <t>해당사항없음</t>
  </si>
  <si>
    <t>대표이사</t>
  </si>
  <si>
    <t>1964.10.08</t>
  </si>
  <si>
    <t>2018.7.16~ 현재 그레이프 주식회사</t>
  </si>
  <si>
    <t>기타비상무이사</t>
  </si>
  <si>
    <t>신유철</t>
  </si>
  <si>
    <t>1965.03.01</t>
  </si>
  <si>
    <t>2018.8. ~ 현재 변호사 신유철 법률사무소</t>
  </si>
  <si>
    <t>조주현</t>
  </si>
  <si>
    <t>1953.05.30</t>
  </si>
  <si>
    <t>조준우</t>
  </si>
  <si>
    <t>1978.01.07</t>
  </si>
  <si>
    <t>2010. 4. ~ 현재 법무법인 광장 변호사</t>
  </si>
  <si>
    <t>하재창</t>
  </si>
  <si>
    <t>1970.04.23</t>
  </si>
  <si>
    <t>현재 한국교직원공제회 대체투자부 대체투자2팀 팀장</t>
  </si>
  <si>
    <t>감사</t>
  </si>
  <si>
    <t>김태헌</t>
  </si>
  <si>
    <t>1983.12.21</t>
  </si>
  <si>
    <t>2018.08.27 ~ 현재 대교회계법인 공인회계사</t>
  </si>
  <si>
    <t>기명</t>
  </si>
  <si>
    <t>보통주</t>
  </si>
  <si>
    <t>설립자본</t>
  </si>
  <si>
    <t>증자</t>
  </si>
  <si>
    <t>기관</t>
  </si>
  <si>
    <t>ESR켄달스퀘어리츠</t>
  </si>
  <si>
    <t>이에스알켄달스퀘어에셋1호</t>
  </si>
  <si>
    <t>변동금리</t>
  </si>
  <si>
    <t>신한은행</t>
  </si>
  <si>
    <t>미수수익</t>
  </si>
  <si>
    <t>선납세금</t>
  </si>
  <si>
    <t>ESR켄달스퀘어리츠</t>
    <phoneticPr fontId="2" type="noConversion"/>
  </si>
  <si>
    <t>(당해연도 1주당 운용성과보수 차감 전 배당액 - 과거 사업연도 1주당 운용성과보수 차감 전 배당액 중 최대액) X 당해연도 가중평균 총 발행 주식수 X 25%_x000D_
 =&gt; 마지막 사업연도 종료일(11월 30일)에 외부감사인의 결산보고서 주주총회 승인을 득한 날로부터 1주일 이내에 지급한다.</t>
  </si>
  <si>
    <t>a. 대산자산의 매각 급액 X 0.5%_x000D_
=&gt; 각 처분일이 속한 결산기에 외부감사인의 결산보고서를 작성하여 주주총회의 승인을 득한 날로부터 1주일 이내에 지급한다.</t>
  </si>
  <si>
    <t>최초 설정자금이 들어온 날부터 본계약의 종료일까지 연정액 일천만원(VAT별도)_x000D_
=&gt; 매 기별로 청구일로부터 7영업일 이내에 현금 지급한다.</t>
  </si>
  <si>
    <t>유상증자(보통주)</t>
  </si>
  <si>
    <t>당기순이익</t>
  </si>
  <si>
    <t>적정</t>
  </si>
  <si>
    <t>주석22. 특수관계자 거래 참고</t>
  </si>
  <si>
    <t>1. 존립기간을 정한 경우 그 존립기간의 만료_x000D_
2. 주주총회의 해산결의_x000D_
3. 합병_x000D_
4. 파산_x000D_
5. 법원의 해산명령 또는 해산판결_x000D_
6. 국토교통부장관의 영업인가 또는 등록의 취소_x000D_
7. 부투법 제3조부터 제7조까지의 규정을 위한하여 영업인가 또는 등록이 거부된 경우_x000D_
8. 설립 후 1년 6개월 이내에 영업인가를 받지 못하거나 등록을 하지 못한 경우_x000D_</t>
    <phoneticPr fontId="2" type="noConversion"/>
  </si>
  <si>
    <t>2020.
10.27</t>
    <phoneticPr fontId="2" type="noConversion"/>
  </si>
  <si>
    <t>2020.
12.11</t>
    <phoneticPr fontId="2" type="noConversion"/>
  </si>
  <si>
    <t>증자</t>
    <phoneticPr fontId="2" type="noConversion"/>
  </si>
  <si>
    <t>보통주</t>
    <phoneticPr fontId="2" type="noConversion"/>
  </si>
  <si>
    <t>CPPInvest mentBoard RealEstate Holdingsinc</t>
    <phoneticPr fontId="2" type="noConversion"/>
  </si>
  <si>
    <t>외국인</t>
  </si>
  <si>
    <t>캐나다</t>
    <phoneticPr fontId="2" type="noConversion"/>
  </si>
  <si>
    <t>ESR Kendall Square REIT Holding</t>
    <phoneticPr fontId="2" type="noConversion"/>
  </si>
  <si>
    <t>특별관계자</t>
  </si>
  <si>
    <t>외국인</t>
    <phoneticPr fontId="2" type="noConversion"/>
  </si>
  <si>
    <t>싱가포르</t>
    <phoneticPr fontId="2" type="noConversion"/>
  </si>
  <si>
    <t>기관</t>
    <phoneticPr fontId="2" type="noConversion"/>
  </si>
  <si>
    <t>보통주</t>
    <phoneticPr fontId="2" type="noConversion"/>
  </si>
  <si>
    <t>켄달스퀘어리츠운용㈜</t>
    <phoneticPr fontId="2" type="noConversion"/>
  </si>
  <si>
    <t>내국인</t>
    <phoneticPr fontId="2" type="noConversion"/>
  </si>
  <si>
    <t>대한민국</t>
    <phoneticPr fontId="2" type="noConversion"/>
  </si>
  <si>
    <t>기관</t>
    <phoneticPr fontId="2" type="noConversion"/>
  </si>
  <si>
    <t>보통주</t>
    <phoneticPr fontId="2" type="noConversion"/>
  </si>
  <si>
    <t>특수관계자포함</t>
    <phoneticPr fontId="2" type="noConversion"/>
  </si>
  <si>
    <t>발행주식 총수의 1%이상 보유 주수 포함</t>
    <phoneticPr fontId="2" type="noConversion"/>
  </si>
  <si>
    <t>발행주식 총수의 1%이하 보유 주수 포함</t>
    <phoneticPr fontId="2" type="noConversion"/>
  </si>
  <si>
    <t>일반</t>
  </si>
  <si>
    <t>물류</t>
    <phoneticPr fontId="2" type="noConversion"/>
  </si>
  <si>
    <t>이에스알켄달스퀘어에셋2호</t>
    <phoneticPr fontId="2" type="noConversion"/>
  </si>
  <si>
    <t>켄달스퀘어전문투자형사모부동산투자신탁7호</t>
    <phoneticPr fontId="2" type="noConversion"/>
  </si>
  <si>
    <t>켄달스퀘어전문투자형사모부동산투자신탁8호</t>
    <phoneticPr fontId="2" type="noConversion"/>
  </si>
  <si>
    <t>켄달스퀘어전문투자형사모부동산투자신탁11호</t>
    <phoneticPr fontId="2" type="noConversion"/>
  </si>
  <si>
    <t>켄달스퀘어전문투자형사모부동산투자신탁18호</t>
    <phoneticPr fontId="2" type="noConversion"/>
  </si>
  <si>
    <t>보통예금</t>
    <phoneticPr fontId="2" type="noConversion"/>
  </si>
  <si>
    <t>* 미수수익은 수익증권 이익분배금 + 예금 미수이자 이자 입니다.</t>
    <phoneticPr fontId="2" type="noConversion"/>
  </si>
  <si>
    <t>- 2021.07.16,11.25: 이에스알켄달스퀘어에셋2호위탁관리부동산투자회사_주식매입_446,000주_2,500백만원
- 2021.06.10~11: 켄달스퀘어전문투자형사모부동산투자신탁18호_26,200백만원_거래비용648백만원</t>
    <phoneticPr fontId="2" type="noConversion"/>
  </si>
  <si>
    <t>보통예금</t>
    <phoneticPr fontId="2" type="noConversion"/>
  </si>
  <si>
    <t>켄달스퀘어전문투자형사모부동산투자신탁6호</t>
    <phoneticPr fontId="2" type="noConversion"/>
  </si>
  <si>
    <t>켄달스퀘어전문투자형사모부동산투자신탁6호</t>
    <phoneticPr fontId="2" type="noConversion"/>
  </si>
  <si>
    <t>켄달스퀘어전문투자형사모부동산투자신탁7호</t>
    <phoneticPr fontId="2" type="noConversion"/>
  </si>
  <si>
    <t>켄달스퀘어전문투자형사모부동산투자신탁18호</t>
    <phoneticPr fontId="2" type="noConversion"/>
  </si>
  <si>
    <t>보토예금</t>
    <phoneticPr fontId="2" type="noConversion"/>
  </si>
  <si>
    <t>KB국민은행</t>
    <phoneticPr fontId="2" type="noConversion"/>
  </si>
  <si>
    <t>중소기업은행</t>
    <phoneticPr fontId="2" type="noConversion"/>
  </si>
  <si>
    <t>신한은행</t>
    <phoneticPr fontId="2" type="noConversion"/>
  </si>
  <si>
    <t>켄달스퀘어리츠운용㈜</t>
    <phoneticPr fontId="2" type="noConversion"/>
  </si>
  <si>
    <t>신한아이타스㈜</t>
    <phoneticPr fontId="2" type="noConversion"/>
  </si>
  <si>
    <t>㈜신한은행</t>
    <phoneticPr fontId="2" type="noConversion"/>
  </si>
  <si>
    <t>* 자산관리회사 수익증권매입보수 647,740,713원은 영업비용이 아닌 수익증권 원가에 산입하여 회계처리함.</t>
    <phoneticPr fontId="2" type="noConversion"/>
  </si>
  <si>
    <t>2021.08.31</t>
    <phoneticPr fontId="2" type="noConversion"/>
  </si>
  <si>
    <t>2022.02.25</t>
    <phoneticPr fontId="2" type="noConversion"/>
  </si>
  <si>
    <t>전환사채의 전환</t>
    <phoneticPr fontId="2" type="noConversion"/>
  </si>
  <si>
    <t>결손보전</t>
    <phoneticPr fontId="2" type="noConversion"/>
  </si>
  <si>
    <t>기타불입자본 이입액</t>
    <phoneticPr fontId="2" type="noConversion"/>
  </si>
  <si>
    <t>신주발행비용</t>
    <phoneticPr fontId="2" type="noConversion"/>
  </si>
  <si>
    <t>배당</t>
    <phoneticPr fontId="2" type="noConversion"/>
  </si>
  <si>
    <t>당기순이익</t>
    <phoneticPr fontId="2" type="noConversion"/>
  </si>
  <si>
    <t>상장</t>
  </si>
  <si>
    <t>2020.12.23</t>
    <phoneticPr fontId="2" type="noConversion"/>
  </si>
  <si>
    <t>1988.9~2018.8 건국대학교 교수_x000D_</t>
    <phoneticPr fontId="2" type="noConversion"/>
  </si>
  <si>
    <t>2020.09. 사명 변경
(켄달스퀘어로지스틱프로퍼티스 주식회사-&gt;이에스알켄달스퀘어 주식회사)</t>
    <phoneticPr fontId="2" type="noConversion"/>
  </si>
  <si>
    <t>6,310원(06일)</t>
    <phoneticPr fontId="2" type="noConversion"/>
  </si>
  <si>
    <t>6,810원(29일)</t>
    <phoneticPr fontId="2" type="noConversion"/>
  </si>
  <si>
    <t>6,770원(01일)</t>
    <phoneticPr fontId="2" type="noConversion"/>
  </si>
  <si>
    <t>6,470원
(10,15,18일)</t>
    <phoneticPr fontId="2" type="noConversion"/>
  </si>
  <si>
    <t>6,820원(01일)</t>
    <phoneticPr fontId="2" type="noConversion"/>
  </si>
  <si>
    <t>6,380원(30일)</t>
    <phoneticPr fontId="2" type="noConversion"/>
  </si>
  <si>
    <t>토지의 매입 완료일로부터 건물의 (임시)사용승인일까지 발생하는 공사비, 국민주택채권매각차손, 법률자문수수료, 건설공사보험료, 안전관리예치금 보험료, 설계비, 감리비, 인허가비용, 광고홍보비, 민원처리비, 부담금 등 취득세 과표에 포함되는 모든 비용 및 취득세(단, 토지관련비용, 금융비용 및 운영비용은 제외)를 포함한 금액의 5% 상당액
=&gt; 총 개발보수 중 해당 사업연도에 해당하는 금액을 일할계산하여 결산기 주주총회의 승인을 득한 날로부터 1주일 이내에 운용보수를 자산관리자에게 지급한다.</t>
    <phoneticPr fontId="2" type="noConversion"/>
  </si>
  <si>
    <t>가. 배당가능이익
부동산투자회사법 제28조 배당 규정에 의거하여 배당할 계획이며, 그 구체적 계획에 대하여는 정관에서 정함.
나. 배당정책
- 배당가능이익의 90% 이상을 현금배당
다. 배당금 지급 시기 및 결정방법
- 회계연도는 매년 6월 1일 개시하여 11월 30일에 종료하고, 12월 1일에 개시하여 5월 31일에 종료할 계획임.
- 최초 회계연도는 당해 회사의 설립일에 개시하여 2020년 5월 31일에 종료할 계획임.
- 배당금은 정기주주총회 또는 제51조 제5항에 따른 이사회의 결의로 승인을 받아 매 사업연도 종료일 현재 주주명부에 기재된 주주 또는 등록된 질권자에게 지급하며, 배당금은 배당금 승인을 한 정기주주총회 또는 이사회에서 달리 결정되지 않는 한 정기주주총회 또는 이사회의 승인일로부터 1개월 내에 지급할 계획임.</t>
    <phoneticPr fontId="2" type="noConversion"/>
  </si>
  <si>
    <t>-</t>
    <phoneticPr fontId="2" type="noConversion"/>
  </si>
  <si>
    <t>a. 부동산:(부동산 매입가액+매입부대비용)x연0.5%
b. 집합투자증권 및 지분증권 등 부동산을 제외한 대상자산:(위탁자가 해당 대상자산을 매입하는 시점에 그 대상자산의 기초자산인 부동산의 평가금액+매입부대비용)x연0.5%x위탁자의 지분율
=&gt; 결산기 주주총회의 승인을 득한 날로부터 1주일 이내에 운용보수를 자산관리자에게 지급한다.</t>
    <phoneticPr fontId="2" type="noConversion"/>
  </si>
  <si>
    <t>a. 주식이 증권거래소에 상장된 날의 직전일까지는 결산기별 2,000만원
b. 주식이 증권거래소에 상장된 날부터는 결산기별 4,250만원
c. 추가로 매입하는 자산에 대하여 추가매입자산의 가중평균매입가액*정해진 보수율(0.005%~0.01%)
 =&gt; 매 결산기마다 해당 결산기 말일 이후 수탁자의 청구일로부터 14일 이내에 현금으로 지급한다.</t>
    <phoneticPr fontId="2" type="noConversion"/>
  </si>
  <si>
    <t>기본보수(매입)</t>
    <phoneticPr fontId="2" type="noConversion"/>
  </si>
  <si>
    <t>성과보수(매입)</t>
    <phoneticPr fontId="2" type="noConversion"/>
  </si>
  <si>
    <t>기본보수(매각)</t>
    <phoneticPr fontId="2" type="noConversion"/>
  </si>
  <si>
    <t>소액주주
 - 개인</t>
    <phoneticPr fontId="2" type="noConversion"/>
  </si>
  <si>
    <t>소액주주 
- 법인</t>
    <phoneticPr fontId="2" type="noConversion"/>
  </si>
  <si>
    <t>2020.
02.20</t>
    <phoneticPr fontId="2" type="noConversion"/>
  </si>
  <si>
    <t>a. 부동산: 부동산 매입가액 X 1.0%
* 단, 자산관리자의 계열회사가 집합투자업자인 집합투자기구 또는 법인세법 제51조의 2 및 동 시행령 제86조의 2에 의한 자산관리회사인 프로젝트금융투자회사가 보유한 부동산의 경우, 0.75%로 함.
b. 집합투자증권 및 지분증권 등 부동산을 제외한 대상자산: 대상자산의 기초자산인 부동산의 평가금액 X 1.0% X 위탁자의 지분율
* 단, (i) 위 대상자산이 부동산투자회사법상 부동산투자회사의 주식이고, 자산관리자 또는 자산관리자의 계열회사가 해당 부동산투자회사의 자산관리회사인 경우, 또는 (ii) 위 대상자산이 부동산집합투자기구가 발행한 집합투자증권이고, 자산관리자의 계열회사가 해당 부동산집합투자기구의 집합투자업자인 경우, 0.75%로 함.
=&gt; 취득일로부터 1주일 이내에 매입보수를 자산관리자에게 지급한다.</t>
    <phoneticPr fontId="2" type="noConversion"/>
  </si>
  <si>
    <t xml:space="preserve">- 2020.02.20: 발기설립
- 2020.06.12: 자산관리위탁계약서 체결(켄달스퀘어리츠운용)
- 2020.06.12: 일반사무수탁계약서 체결(신한아이타스)
- 2020.06.12: 자산보관계약서 체결(신한은행)
- 2020.08.24: 국토교통부 영업인가
- 2020.08.31: 1차 자산관리위탁 변경계약 체결(켄달스퀘어리츠운용)
- 2020.09.24: 이에스알켄달스퀘어에셋1호위탁관리부동산투자회사 발행주식 매수
- 2020.10.19: 국토교통부 변경인가 승인
- 2020.10.23: 2차 자산관리위탁 변경계약 체결(켄달스퀘어리츠운용)
- 2020.10.27: 2차 유상증자(사모) 보통주47,300,000주(자본금 총액 482억원)
- 2020.10.27: 제1회 기명식 전환사채 발행(1,180억원)(사채권자:CPPIB)
- 2020.11.06: 증권신고서 제출
- 2020.11.23: 증권신고서 효력 발생
- 2020.12.10: 3차 유상증자(보통주 71,459,000주 / 자본금 총액 3,573억원)
- 2020.12.11: 켄달스퀘어전문투자형사모부동산신탁6호의 B종 수익증권 매수(25,564,025,475좌)
              켄달스퀘어전문투자형사모부동산신탁8호의 F종 수익증권 매수(25,643,009,474좌)
              켄달스퀘어전문투자형사모부동산신탁611의 수익증권 매수(34,304,284,981좌)
              켄달스퀘어전문투자형사모부동산신탁7호의 B종 수익증권 매수(31,526,694,806좌)
- 2020.12.11: 켄달스퀘어전문투자형사모부동산신탁8호의 F종 수익증권 추가설정(12,100,000,000좌)
              켄달스퀘어전문투자형사모부동산신탁11호의 수익증권 추가설정(7,800,000,000좌)
              켄달스퀘어전문투자형사모부동산신탁7호의 B종 수익증권 추가설정(9,600,000,000좌)
              켄달스퀘어전문투자형사모부동산신탁6호의 B종 수익증권 추가설정(11,700,000,000좌)
- 2020.12.11: 전환사채(1,180억원) 23,600,000주 주식 전환(4차 유상증자)
- 2020.12.11: 이에스알켄달스퀘어에셋1호위탁관리부동산투자회사주식회사 발행주식 매수(보통주 10,670,980주)
- 2020.12.21: 유가증권시장 주권 신규상장 승인
- 2020.12.23: 한국거래소 유가증권시장 상장
- 2021.06.10: 켄달스퀘어전문투자형사모부동산신탁18호의 제1종 수익증권 매수(21,700,000,000좌)
              및 2종 수익증권(3,000,000,000좌) 매수
- 2021.06.11: 켄달스퀘어전문투자형사모부동산신탁18호의 제1종 수익증권 매수(1,698,138,840좌)
- 2021.07.16: 이에스알켄달스퀘어에셋2호위탁관리부동산투자회사주식회사 설립자본금(보통주300,000주) 납입
- 2021.11.25: 이에스알켄달스퀘어에셋2호위탁관리부동산투자회사주식회사 유상증자 참여(보통주 440,000주)
</t>
    <phoneticPr fontId="2" type="noConversion"/>
  </si>
  <si>
    <t>전기 초(2020-12-01)</t>
    <phoneticPr fontId="2" type="noConversion"/>
  </si>
  <si>
    <t>전기 말(2021-05-31)</t>
    <phoneticPr fontId="2" type="noConversion"/>
  </si>
  <si>
    <t>당기 초(2021-06-01)</t>
    <phoneticPr fontId="2" type="noConversion"/>
  </si>
  <si>
    <t>당기 말(2021-11-30)</t>
    <phoneticPr fontId="2" type="noConversion"/>
  </si>
  <si>
    <t>기본보수(개발)</t>
    <phoneticPr fontId="2" type="noConversion"/>
  </si>
  <si>
    <t>*발행주식 총수와 최대주주 보유주식수 차이중 1%이상은 소액주주-법인으로 분류하고, 1%이하는 소액주주-개인으로 분류하였음. 실제 주식 소유현황과 차이날 수 있음.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</si>
</sst>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76" formatCode="yyyy&quot;년&quot;\ m&quot;월&quot;\ d&quot;일&quot;;@"/>
    <numFmt numFmtId="177" formatCode="#,##0_ "/>
    <numFmt numFmtId="178" formatCode="0.0%"/>
    <numFmt numFmtId="179" formatCode="#,##0;[Red]#,##0"/>
    <numFmt numFmtId="180" formatCode="\(0.00%\)"/>
    <numFmt numFmtId="181" formatCode="#,##0_);[Red]\(#,##0\)"/>
    <numFmt numFmtId="182" formatCode="#,##0_ ;[Red]\-#,##0\ "/>
    <numFmt numFmtId="183" formatCode="0.00_ "/>
    <numFmt numFmtId="184" formatCode="#,##0.00_ "/>
    <numFmt numFmtId="185" formatCode="0_ "/>
    <numFmt numFmtId="186" formatCode="#,###;\-#,###;;@"/>
    <numFmt numFmtId="187" formatCode="#,##0.00_);[Red]\(#,##0.00\)"/>
    <numFmt numFmtId="188" formatCode="#;#;\-;@"/>
    <numFmt numFmtId="189" formatCode="#,##0,,"/>
  </numFmts>
  <fonts count="34" x14ac:knownFonts="1">
    <font>
      <sz val="11"/>
      <color theme="1"/>
      <name val="맑은 고딕"/>
      <family val="2"/>
      <charset val="129"/>
      <scheme val="minor"/>
    </font>
    <font>
      <sz val="11"/>
      <color theme="1"/>
      <name val="함초롬바탕"/>
      <family val="1"/>
      <charset val="129"/>
    </font>
    <font>
      <sz val="8"/>
      <name val="맑은 고딕"/>
      <family val="2"/>
      <charset val="129"/>
      <scheme val="minor"/>
    </font>
    <font>
      <b/>
      <sz val="28"/>
      <color theme="1"/>
      <name val="함초롬바탕"/>
      <family val="1"/>
      <charset val="129"/>
    </font>
    <font>
      <sz val="12"/>
      <color theme="1"/>
      <name val="함초롬바탕"/>
      <family val="1"/>
      <charset val="129"/>
    </font>
    <font>
      <sz val="8"/>
      <color theme="1"/>
      <name val="함초롬바탕"/>
      <family val="1"/>
      <charset val="129"/>
    </font>
    <font>
      <sz val="10"/>
      <color theme="1"/>
      <name val="함초롬바탕"/>
      <family val="1"/>
      <charset val="129"/>
    </font>
    <font>
      <b/>
      <sz val="11"/>
      <color theme="1"/>
      <name val="함초롬바탕"/>
      <family val="1"/>
      <charset val="129"/>
    </font>
    <font>
      <u/>
      <sz val="11"/>
      <color theme="10"/>
      <name val="맑은 고딕"/>
      <family val="2"/>
      <charset val="129"/>
      <scheme val="minor"/>
    </font>
    <font>
      <sz val="9"/>
      <name val="바탕체"/>
      <family val="1"/>
      <charset val="129"/>
    </font>
    <font>
      <sz val="12"/>
      <name val="함초롬바탕"/>
      <family val="1"/>
      <charset val="129"/>
    </font>
    <font>
      <b/>
      <sz val="13"/>
      <name val="함초롬바탕"/>
      <family val="1"/>
      <charset val="129"/>
    </font>
    <font>
      <b/>
      <sz val="14"/>
      <name val="함초롬바탕"/>
      <family val="1"/>
      <charset val="129"/>
    </font>
    <font>
      <b/>
      <sz val="12"/>
      <name val="함초롬바탕"/>
      <family val="1"/>
      <charset val="129"/>
    </font>
    <font>
      <b/>
      <sz val="11"/>
      <color rgb="FF000000"/>
      <name val="Calibri"/>
      <family val="2"/>
    </font>
    <font>
      <b/>
      <sz val="11"/>
      <color rgb="FF000000"/>
      <name val="돋움"/>
      <family val="3"/>
      <charset val="129"/>
    </font>
    <font>
      <sz val="11"/>
      <color theme="1"/>
      <name val="맑은 고딕"/>
      <family val="2"/>
      <charset val="129"/>
      <scheme val="minor"/>
    </font>
    <font>
      <sz val="11"/>
      <name val="함초롬바탕"/>
      <family val="1"/>
      <charset val="129"/>
    </font>
    <font>
      <sz val="12"/>
      <name val="바탕체"/>
      <family val="1"/>
      <charset val="129"/>
    </font>
    <font>
      <sz val="11"/>
      <name val="돋움"/>
      <family val="3"/>
      <charset val="129"/>
    </font>
    <font>
      <sz val="9"/>
      <name val="함초롬바탕"/>
      <family val="1"/>
      <charset val="129"/>
    </font>
    <font>
      <sz val="10"/>
      <name val="함초롬바탕"/>
      <family val="1"/>
      <charset val="129"/>
    </font>
    <font>
      <sz val="14"/>
      <color theme="1"/>
      <name val="함초롬바탕"/>
      <family val="1"/>
      <charset val="129"/>
    </font>
    <font>
      <b/>
      <sz val="11"/>
      <color rgb="FF000000"/>
      <name val="함초롬바탕"/>
      <family val="1"/>
      <charset val="129"/>
    </font>
    <font>
      <sz val="13"/>
      <name val="함초롬바탕"/>
      <family val="1"/>
      <charset val="129"/>
    </font>
    <font>
      <sz val="9"/>
      <color theme="1"/>
      <name val="맑은 고딕"/>
      <family val="2"/>
      <charset val="129"/>
      <scheme val="minor"/>
    </font>
    <font>
      <sz val="9"/>
      <color theme="1"/>
      <name val="함초롬바탕"/>
      <family val="1"/>
      <charset val="129"/>
    </font>
    <font>
      <sz val="8"/>
      <name val="함초롬바탕"/>
      <family val="1"/>
      <charset val="129"/>
    </font>
    <font>
      <b/>
      <sz val="8"/>
      <color theme="1"/>
      <name val="함초롬바탕"/>
      <family val="1"/>
      <charset val="129"/>
    </font>
    <font>
      <sz val="7"/>
      <color theme="1"/>
      <name val="함초롬바탕"/>
      <family val="1"/>
      <charset val="129"/>
    </font>
    <font>
      <b/>
      <sz val="14"/>
      <color theme="1"/>
      <name val="함초롬바탕"/>
      <family val="1"/>
      <charset val="129"/>
    </font>
    <font>
      <b/>
      <sz val="13"/>
      <color theme="1"/>
      <name val="함초롬바탕"/>
      <family val="1"/>
      <charset val="129"/>
    </font>
    <font>
      <b/>
      <sz val="12"/>
      <color theme="1"/>
      <name val="함초롬바탕"/>
      <family val="1"/>
      <charset val="129"/>
    </font>
    <font>
      <sz val="7"/>
      <name val="함초롬바탕"/>
      <family val="1"/>
      <charset val="129"/>
    </font>
  </fonts>
  <fills count="5">
    <fill>
      <patternFill patternType="none"/>
    </fill>
    <fill>
      <patternFill patternType="gray125"/>
    </fill>
    <fill>
      <patternFill patternType="solid">
        <fgColor rgb="FFDDD9C4"/>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right/>
      <top/>
      <bottom style="thin">
        <color indexed="64"/>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right style="thin">
        <color indexed="64"/>
      </right>
      <top/>
      <bottom/>
      <diagonal/>
    </border>
    <border>
      <left style="thin">
        <color indexed="64"/>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6">
    <xf numFmtId="0" fontId="0" fillId="0" borderId="0">
      <alignment vertical="center"/>
    </xf>
    <xf numFmtId="0" fontId="8" fillId="0" borderId="0" applyNumberFormat="0" applyFill="0" applyBorder="0" applyAlignment="0" applyProtection="0">
      <alignment vertical="center"/>
    </xf>
    <xf numFmtId="0" fontId="9" fillId="0" borderId="0"/>
    <xf numFmtId="41" fontId="16" fillId="0" borderId="0" applyFont="0" applyFill="0" applyBorder="0" applyAlignment="0" applyProtection="0">
      <alignment vertical="center"/>
    </xf>
    <xf numFmtId="0" fontId="19" fillId="0" borderId="0"/>
    <xf numFmtId="9" fontId="16" fillId="0" borderId="0" applyFont="0" applyFill="0" applyBorder="0" applyAlignment="0" applyProtection="0">
      <alignment vertical="center"/>
    </xf>
  </cellStyleXfs>
  <cellXfs count="70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horizontal="left" vertical="center"/>
    </xf>
    <xf numFmtId="0" fontId="4" fillId="0" borderId="0" xfId="0" applyNumberFormat="1" applyFont="1" applyFill="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shrinkToFi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2" borderId="0" xfId="0" applyFont="1" applyFill="1" applyAlignment="1">
      <alignment horizontal="right" vertical="center"/>
    </xf>
    <xf numFmtId="0" fontId="1" fillId="2" borderId="2" xfId="0" applyFont="1" applyFill="1" applyBorder="1" applyAlignment="1">
      <alignment horizontal="center" vertical="center" shrinkToFit="1"/>
    </xf>
    <xf numFmtId="0" fontId="10" fillId="0" borderId="0" xfId="2" applyFont="1" applyFill="1" applyBorder="1" applyAlignment="1">
      <alignment horizontal="left" vertical="top" wrapText="1"/>
    </xf>
    <xf numFmtId="0" fontId="11" fillId="0" borderId="0" xfId="2" applyFont="1" applyBorder="1" applyAlignment="1">
      <alignment vertical="center" wrapText="1"/>
    </xf>
    <xf numFmtId="0" fontId="11" fillId="0" borderId="0" xfId="2" applyFont="1" applyBorder="1" applyAlignment="1">
      <alignment horizontal="left" vertical="center" wrapText="1"/>
    </xf>
    <xf numFmtId="0" fontId="12" fillId="0" borderId="0" xfId="2" applyFont="1" applyBorder="1" applyAlignment="1">
      <alignment horizontal="left" vertical="top" wrapText="1"/>
    </xf>
    <xf numFmtId="0" fontId="10" fillId="0" borderId="0" xfId="2" applyFont="1" applyFill="1" applyBorder="1" applyAlignment="1">
      <alignment horizontal="left" vertical="center" wrapText="1"/>
    </xf>
    <xf numFmtId="0" fontId="10" fillId="0" borderId="0" xfId="2" applyFont="1" applyFill="1" applyBorder="1" applyAlignment="1">
      <alignment horizontal="center" vertical="center" wrapText="1"/>
    </xf>
    <xf numFmtId="0" fontId="13" fillId="0" borderId="0" xfId="2" applyFont="1" applyBorder="1" applyAlignment="1">
      <alignment horizontal="left" vertical="center" wrapText="1"/>
    </xf>
    <xf numFmtId="0" fontId="10" fillId="0" borderId="0" xfId="2" applyFont="1" applyBorder="1" applyAlignment="1">
      <alignment vertical="center" wrapText="1"/>
    </xf>
    <xf numFmtId="0" fontId="10" fillId="0" borderId="0" xfId="2" applyFont="1" applyBorder="1" applyAlignment="1">
      <alignment horizontal="center" vertical="center" wrapText="1"/>
    </xf>
    <xf numFmtId="0" fontId="10" fillId="0" borderId="0" xfId="2" applyFont="1" applyAlignment="1">
      <alignment horizontal="center" vertical="center" wrapText="1"/>
    </xf>
    <xf numFmtId="0" fontId="14" fillId="0" borderId="0" xfId="0" applyFont="1">
      <alignment vertical="center"/>
    </xf>
    <xf numFmtId="0" fontId="13" fillId="0" borderId="0" xfId="2" applyFont="1" applyBorder="1" applyAlignment="1">
      <alignment horizontal="left" vertical="center" wrapText="1"/>
    </xf>
    <xf numFmtId="0" fontId="0" fillId="0" borderId="0" xfId="0" applyAlignment="1">
      <alignment vertical="center"/>
    </xf>
    <xf numFmtId="0" fontId="1" fillId="0" borderId="0" xfId="0" applyFont="1" applyAlignment="1">
      <alignment vertical="center"/>
    </xf>
    <xf numFmtId="0" fontId="10" fillId="0" borderId="0" xfId="2" applyFont="1" applyFill="1" applyBorder="1" applyAlignment="1">
      <alignment vertical="top" wrapText="1"/>
    </xf>
    <xf numFmtId="14" fontId="10" fillId="0" borderId="0" xfId="2" applyNumberFormat="1" applyFont="1" applyBorder="1" applyAlignment="1">
      <alignment vertical="top" wrapText="1"/>
    </xf>
    <xf numFmtId="0" fontId="12" fillId="0" borderId="0" xfId="2" applyFont="1" applyBorder="1" applyAlignment="1">
      <alignment vertical="top" wrapText="1"/>
    </xf>
    <xf numFmtId="0" fontId="10" fillId="0" borderId="24" xfId="2" applyFont="1" applyFill="1" applyBorder="1" applyAlignment="1">
      <alignment horizontal="center" vertical="center" wrapText="1"/>
    </xf>
    <xf numFmtId="0" fontId="10" fillId="0" borderId="4" xfId="2" applyNumberFormat="1" applyFont="1" applyFill="1" applyBorder="1" applyAlignment="1">
      <alignment horizontal="left" vertical="center" shrinkToFit="1"/>
    </xf>
    <xf numFmtId="0" fontId="10" fillId="0" borderId="2" xfId="2" applyNumberFormat="1" applyFont="1" applyFill="1" applyBorder="1" applyAlignment="1">
      <alignment horizontal="right" vertical="center" wrapText="1" shrinkToFit="1"/>
    </xf>
    <xf numFmtId="0" fontId="10" fillId="0" borderId="24" xfId="2" applyFont="1" applyFill="1" applyBorder="1" applyAlignment="1">
      <alignment horizontal="center" vertical="top" wrapText="1"/>
    </xf>
    <xf numFmtId="0" fontId="10" fillId="0" borderId="0" xfId="2" applyFont="1" applyBorder="1" applyAlignment="1">
      <alignment horizontal="left" vertical="top" wrapText="1"/>
    </xf>
    <xf numFmtId="0" fontId="11" fillId="0" borderId="0" xfId="1" applyFont="1" applyBorder="1" applyAlignment="1">
      <alignment horizontal="left" vertical="center" wrapText="1"/>
    </xf>
    <xf numFmtId="0" fontId="10" fillId="0" borderId="0" xfId="2" applyNumberFormat="1" applyFont="1" applyBorder="1" applyAlignment="1">
      <alignment horizontal="left" vertical="top" wrapText="1"/>
    </xf>
    <xf numFmtId="0" fontId="13" fillId="0" borderId="0" xfId="2" applyFont="1" applyBorder="1" applyAlignment="1">
      <alignment horizontal="left" vertical="center" wrapText="1"/>
    </xf>
    <xf numFmtId="0" fontId="11" fillId="0" borderId="0" xfId="1" applyFont="1" applyBorder="1" applyAlignment="1">
      <alignment horizontal="left" vertical="center" wrapText="1"/>
    </xf>
    <xf numFmtId="0" fontId="13" fillId="0" borderId="0" xfId="2" applyFont="1" applyBorder="1" applyAlignment="1">
      <alignment horizontal="center" vertical="center" wrapText="1"/>
    </xf>
    <xf numFmtId="0" fontId="17" fillId="0" borderId="0" xfId="2" applyFont="1" applyBorder="1" applyAlignment="1">
      <alignment horizontal="right" vertical="center" wrapText="1"/>
    </xf>
    <xf numFmtId="177" fontId="1" fillId="0" borderId="0" xfId="0" applyNumberFormat="1" applyFont="1" applyAlignment="1">
      <alignment horizontal="center" vertical="center"/>
    </xf>
    <xf numFmtId="0" fontId="1" fillId="0" borderId="0" xfId="0" applyFont="1" applyFill="1">
      <alignment vertical="center"/>
    </xf>
    <xf numFmtId="0" fontId="10" fillId="0" borderId="0" xfId="2" applyFont="1" applyFill="1" applyBorder="1" applyAlignment="1">
      <alignment vertical="center" wrapText="1"/>
    </xf>
    <xf numFmtId="0" fontId="1" fillId="0" borderId="0" xfId="0" applyFont="1" applyBorder="1" applyAlignment="1">
      <alignment vertical="center"/>
    </xf>
    <xf numFmtId="0" fontId="18" fillId="0" borderId="0" xfId="2" applyFont="1" applyFill="1" applyBorder="1" applyAlignment="1">
      <alignment horizontal="left" vertical="top" wrapText="1"/>
    </xf>
    <xf numFmtId="0" fontId="17" fillId="0" borderId="0" xfId="4" applyFont="1"/>
    <xf numFmtId="0" fontId="10" fillId="0" borderId="0" xfId="2" applyFont="1" applyFill="1" applyBorder="1" applyAlignment="1">
      <alignment horizontal="left" vertical="center" wrapText="1"/>
    </xf>
    <xf numFmtId="3" fontId="10" fillId="0" borderId="0" xfId="2" applyNumberFormat="1" applyFont="1" applyFill="1" applyBorder="1" applyAlignment="1">
      <alignment horizontal="center" vertical="center" wrapText="1"/>
    </xf>
    <xf numFmtId="0" fontId="17" fillId="0" borderId="0" xfId="2" applyFont="1" applyFill="1" applyBorder="1" applyAlignment="1">
      <alignment vertical="top" wrapText="1"/>
    </xf>
    <xf numFmtId="14" fontId="10" fillId="0" borderId="0" xfId="2" applyNumberFormat="1" applyFont="1" applyBorder="1" applyAlignment="1">
      <alignment horizontal="left" vertical="top" wrapText="1"/>
    </xf>
    <xf numFmtId="0" fontId="10" fillId="0" borderId="0" xfId="2" applyFont="1" applyBorder="1" applyAlignment="1">
      <alignment vertical="top" wrapText="1"/>
    </xf>
    <xf numFmtId="0" fontId="13" fillId="0" borderId="0" xfId="2" applyFont="1" applyBorder="1" applyAlignment="1">
      <alignment vertical="center" wrapText="1"/>
    </xf>
    <xf numFmtId="0" fontId="10" fillId="0" borderId="2" xfId="2" applyFont="1" applyFill="1" applyBorder="1" applyAlignment="1">
      <alignment vertical="center" wrapText="1"/>
    </xf>
    <xf numFmtId="0" fontId="10" fillId="0" borderId="4" xfId="2" applyFont="1" applyFill="1" applyBorder="1" applyAlignment="1">
      <alignment vertical="center" wrapText="1"/>
    </xf>
    <xf numFmtId="0" fontId="12" fillId="0" borderId="0" xfId="2" applyFont="1" applyBorder="1" applyAlignment="1" applyProtection="1">
      <alignment horizontal="left" vertical="top" wrapText="1"/>
    </xf>
    <xf numFmtId="0" fontId="10" fillId="0" borderId="0" xfId="2" applyFont="1" applyFill="1" applyBorder="1" applyAlignment="1" applyProtection="1">
      <alignment horizontal="left" vertical="top" wrapText="1"/>
    </xf>
    <xf numFmtId="0" fontId="1" fillId="0" borderId="0" xfId="0" applyFont="1" applyProtection="1">
      <alignment vertical="center"/>
    </xf>
    <xf numFmtId="0" fontId="11" fillId="0" borderId="0" xfId="2" applyFont="1" applyBorder="1" applyAlignment="1" applyProtection="1">
      <alignment horizontal="left" vertical="center" wrapText="1"/>
    </xf>
    <xf numFmtId="177" fontId="1" fillId="0" borderId="0" xfId="0" applyNumberFormat="1" applyFont="1" applyAlignment="1" applyProtection="1">
      <alignment horizontal="center" vertical="center"/>
    </xf>
    <xf numFmtId="0" fontId="1" fillId="0" borderId="0" xfId="0" applyFont="1" applyAlignment="1" applyProtection="1">
      <alignment horizontal="left" vertical="center"/>
    </xf>
    <xf numFmtId="0" fontId="17" fillId="0" borderId="0" xfId="4" applyFont="1" applyProtection="1"/>
    <xf numFmtId="0" fontId="17" fillId="0" borderId="3" xfId="2" applyFont="1" applyFill="1" applyBorder="1" applyAlignment="1" applyProtection="1">
      <alignment vertical="center" wrapText="1"/>
    </xf>
    <xf numFmtId="0" fontId="17" fillId="0" borderId="2" xfId="2" applyFont="1" applyFill="1" applyBorder="1" applyAlignment="1" applyProtection="1">
      <alignment vertical="center" wrapText="1"/>
    </xf>
    <xf numFmtId="0" fontId="17" fillId="0" borderId="2" xfId="2" applyFont="1" applyFill="1" applyBorder="1" applyAlignment="1" applyProtection="1">
      <alignment horizontal="right" vertical="center" wrapText="1"/>
    </xf>
    <xf numFmtId="0" fontId="17" fillId="0" borderId="2" xfId="2" applyFont="1" applyFill="1" applyBorder="1" applyAlignment="1" applyProtection="1">
      <alignment horizontal="center" vertical="center" wrapText="1"/>
    </xf>
    <xf numFmtId="0" fontId="17" fillId="0" borderId="2" xfId="2" applyFont="1" applyFill="1" applyBorder="1" applyAlignment="1" applyProtection="1">
      <alignment horizontal="left" vertical="center" wrapText="1"/>
    </xf>
    <xf numFmtId="0" fontId="17" fillId="0" borderId="3" xfId="2" applyNumberFormat="1" applyFont="1" applyFill="1" applyBorder="1" applyAlignment="1" applyProtection="1">
      <alignment vertical="center" wrapText="1"/>
    </xf>
    <xf numFmtId="0" fontId="17" fillId="0" borderId="2" xfId="2" applyNumberFormat="1" applyFont="1" applyFill="1" applyBorder="1" applyAlignment="1" applyProtection="1">
      <alignment vertical="center" wrapText="1"/>
    </xf>
    <xf numFmtId="0" fontId="17" fillId="0" borderId="2" xfId="2" applyNumberFormat="1" applyFont="1" applyFill="1" applyBorder="1" applyAlignment="1" applyProtection="1">
      <alignment horizontal="left" vertical="center" wrapText="1"/>
    </xf>
    <xf numFmtId="0" fontId="17" fillId="0" borderId="4" xfId="2" applyNumberFormat="1" applyFont="1" applyFill="1" applyBorder="1" applyAlignment="1" applyProtection="1">
      <alignment vertical="center" wrapText="1"/>
    </xf>
    <xf numFmtId="0" fontId="0" fillId="0" borderId="0" xfId="0" applyProtection="1">
      <alignment vertical="center"/>
    </xf>
    <xf numFmtId="0" fontId="14" fillId="0" borderId="0" xfId="0" applyFont="1" applyFill="1">
      <alignment vertical="center"/>
    </xf>
    <xf numFmtId="0" fontId="1" fillId="0" borderId="0" xfId="0" applyFont="1" applyAlignment="1" applyProtection="1">
      <alignment horizontal="left" vertical="center" wrapText="1"/>
    </xf>
    <xf numFmtId="177" fontId="1" fillId="0" borderId="0" xfId="0" applyNumberFormat="1" applyFont="1" applyProtection="1">
      <alignment vertical="center"/>
    </xf>
    <xf numFmtId="41" fontId="1" fillId="0" borderId="0" xfId="0" applyNumberFormat="1" applyFont="1" applyProtection="1">
      <alignment vertical="center"/>
    </xf>
    <xf numFmtId="49" fontId="1" fillId="0" borderId="0" xfId="0" quotePrefix="1" applyNumberFormat="1" applyFont="1" applyProtection="1">
      <alignment vertical="center"/>
    </xf>
    <xf numFmtId="0" fontId="17" fillId="0" borderId="0" xfId="4" applyFont="1" applyFill="1" applyProtection="1"/>
    <xf numFmtId="0" fontId="1" fillId="0" borderId="0" xfId="0" applyFont="1" applyFill="1" applyProtection="1">
      <alignment vertical="center"/>
    </xf>
    <xf numFmtId="0" fontId="0" fillId="0" borderId="0" xfId="0" applyFill="1" applyProtection="1">
      <alignment vertical="center"/>
    </xf>
    <xf numFmtId="0" fontId="17" fillId="2" borderId="2" xfId="2" applyNumberFormat="1" applyFont="1" applyFill="1" applyBorder="1" applyAlignment="1" applyProtection="1">
      <alignment horizontal="left" vertical="center" wrapText="1"/>
    </xf>
    <xf numFmtId="0" fontId="22" fillId="0" borderId="0" xfId="0" applyFont="1" applyAlignment="1">
      <alignment horizontal="center" vertical="center"/>
    </xf>
    <xf numFmtId="0" fontId="1" fillId="0" borderId="0" xfId="0" applyFont="1" applyAlignment="1">
      <alignment vertical="top"/>
    </xf>
    <xf numFmtId="0" fontId="6" fillId="0" borderId="0" xfId="0" applyFont="1">
      <alignment vertical="center"/>
    </xf>
    <xf numFmtId="0" fontId="10" fillId="3" borderId="0" xfId="2" applyFont="1" applyFill="1" applyBorder="1" applyAlignment="1">
      <alignment horizontal="center" vertical="center" wrapText="1"/>
    </xf>
    <xf numFmtId="184" fontId="1" fillId="2" borderId="24" xfId="0" applyNumberFormat="1" applyFont="1" applyFill="1" applyBorder="1">
      <alignment vertical="center"/>
    </xf>
    <xf numFmtId="0" fontId="6" fillId="0" borderId="0" xfId="0" applyFont="1" applyAlignment="1">
      <alignment vertical="center"/>
    </xf>
    <xf numFmtId="0" fontId="23" fillId="0" borderId="0" xfId="0" applyFont="1">
      <alignment vertical="center"/>
    </xf>
    <xf numFmtId="185" fontId="21" fillId="0" borderId="3" xfId="2" applyNumberFormat="1" applyFont="1" applyFill="1" applyBorder="1" applyAlignment="1">
      <alignment horizontal="center" vertical="center" wrapText="1" shrinkToFit="1"/>
    </xf>
    <xf numFmtId="0" fontId="21" fillId="0" borderId="3" xfId="2" applyNumberFormat="1" applyFont="1" applyFill="1" applyBorder="1" applyAlignment="1">
      <alignment horizontal="center" vertical="center" wrapText="1" shrinkToFit="1"/>
    </xf>
    <xf numFmtId="0" fontId="1" fillId="0" borderId="0" xfId="0" applyFont="1" applyBorder="1" applyAlignment="1">
      <alignment horizontal="left" vertical="top"/>
    </xf>
    <xf numFmtId="0" fontId="20" fillId="0" borderId="0" xfId="4" applyFont="1"/>
    <xf numFmtId="0" fontId="1" fillId="0" borderId="0" xfId="0" applyFont="1" applyAlignment="1">
      <alignment vertical="center" wrapText="1"/>
    </xf>
    <xf numFmtId="0" fontId="21" fillId="0" borderId="3" xfId="2" applyFont="1" applyFill="1" applyBorder="1" applyAlignment="1">
      <alignment horizontal="center" vertical="center" wrapText="1" shrinkToFit="1"/>
    </xf>
    <xf numFmtId="0" fontId="25" fillId="0" borderId="0" xfId="0" applyFont="1">
      <alignment vertical="center"/>
    </xf>
    <xf numFmtId="0" fontId="24" fillId="0" borderId="0" xfId="2" applyFont="1" applyBorder="1" applyAlignment="1">
      <alignment vertical="top" wrapText="1"/>
    </xf>
    <xf numFmtId="0" fontId="26" fillId="0" borderId="0" xfId="0" applyFont="1">
      <alignment vertical="center"/>
    </xf>
    <xf numFmtId="184" fontId="1" fillId="0" borderId="0" xfId="0" applyNumberFormat="1" applyFont="1">
      <alignment vertical="center"/>
    </xf>
    <xf numFmtId="177" fontId="1" fillId="0" borderId="0" xfId="0" applyNumberFormat="1" applyFont="1">
      <alignment vertical="center"/>
    </xf>
    <xf numFmtId="186" fontId="21" fillId="0" borderId="3" xfId="2" applyNumberFormat="1" applyFont="1" applyFill="1" applyBorder="1" applyAlignment="1">
      <alignment horizontal="center" vertical="center" wrapText="1"/>
    </xf>
    <xf numFmtId="0" fontId="17" fillId="0" borderId="0" xfId="2" applyFont="1" applyBorder="1" applyAlignment="1">
      <alignment horizontal="center" vertical="center" wrapText="1"/>
    </xf>
    <xf numFmtId="177" fontId="10" fillId="0" borderId="0" xfId="2" applyNumberFormat="1" applyFont="1" applyFill="1" applyBorder="1" applyAlignment="1">
      <alignment horizontal="center" vertical="center" wrapText="1"/>
    </xf>
    <xf numFmtId="0" fontId="11" fillId="0" borderId="0" xfId="2" applyFont="1" applyBorder="1" applyAlignment="1">
      <alignment horizontal="left" vertical="center" wrapText="1"/>
    </xf>
    <xf numFmtId="0" fontId="11" fillId="0" borderId="0" xfId="1" applyFont="1" applyBorder="1" applyAlignment="1">
      <alignment vertical="top" wrapText="1"/>
    </xf>
    <xf numFmtId="0" fontId="20" fillId="0" borderId="0" xfId="4" applyFont="1" applyFill="1"/>
    <xf numFmtId="0" fontId="17" fillId="0" borderId="0" xfId="2" applyFont="1" applyBorder="1" applyAlignment="1">
      <alignment vertical="center" wrapText="1"/>
    </xf>
    <xf numFmtId="0" fontId="1" fillId="0" borderId="8" xfId="0" applyFont="1" applyBorder="1" applyAlignment="1">
      <alignment vertical="center"/>
    </xf>
    <xf numFmtId="0" fontId="10" fillId="0" borderId="0" xfId="2" applyFont="1" applyFill="1" applyBorder="1" applyAlignment="1">
      <alignment horizontal="center" vertical="center" wrapText="1"/>
    </xf>
    <xf numFmtId="0" fontId="23" fillId="0" borderId="0" xfId="0" applyFont="1" applyFill="1">
      <alignment vertical="center"/>
    </xf>
    <xf numFmtId="0" fontId="24" fillId="0" borderId="0" xfId="2" applyFont="1" applyBorder="1" applyAlignment="1">
      <alignment vertical="center" wrapText="1"/>
    </xf>
    <xf numFmtId="0" fontId="11" fillId="0" borderId="0" xfId="2" applyFont="1" applyBorder="1" applyAlignment="1">
      <alignment horizontal="left" vertical="center" wrapText="1"/>
    </xf>
    <xf numFmtId="0" fontId="13" fillId="0" borderId="0" xfId="2" applyFont="1" applyBorder="1" applyAlignment="1">
      <alignment horizontal="left" vertical="center" wrapText="1"/>
    </xf>
    <xf numFmtId="0" fontId="11" fillId="0" borderId="0" xfId="2" applyFont="1" applyBorder="1" applyAlignment="1">
      <alignment horizontal="left" vertical="center" wrapText="1"/>
    </xf>
    <xf numFmtId="0" fontId="17" fillId="0" borderId="24" xfId="2"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0" fillId="0" borderId="0" xfId="2" applyFont="1" applyFill="1" applyBorder="1" applyAlignment="1">
      <alignment horizontal="left" vertical="center" wrapText="1"/>
    </xf>
    <xf numFmtId="0" fontId="17" fillId="0" borderId="0" xfId="2" applyFont="1" applyBorder="1" applyAlignment="1">
      <alignment horizontal="right" vertical="center" wrapText="1"/>
    </xf>
    <xf numFmtId="0" fontId="10" fillId="0" borderId="0" xfId="2" applyFont="1" applyFill="1" applyBorder="1" applyAlignment="1">
      <alignment horizontal="center" vertical="center" wrapText="1"/>
    </xf>
    <xf numFmtId="0" fontId="17" fillId="0" borderId="0" xfId="4" applyFont="1" applyFill="1" applyBorder="1"/>
    <xf numFmtId="0" fontId="21" fillId="0" borderId="0" xfId="2" applyFont="1" applyFill="1" applyBorder="1" applyAlignment="1">
      <alignment horizontal="center" vertical="center" wrapText="1"/>
    </xf>
    <xf numFmtId="0" fontId="11" fillId="0" borderId="0" xfId="2" applyFont="1" applyBorder="1" applyAlignment="1">
      <alignment horizontal="left" vertical="center" wrapText="1"/>
    </xf>
    <xf numFmtId="181" fontId="17" fillId="2" borderId="24" xfId="2" applyNumberFormat="1" applyFont="1" applyFill="1" applyBorder="1" applyAlignment="1">
      <alignment horizontal="right" vertical="center" wrapText="1"/>
    </xf>
    <xf numFmtId="0" fontId="24" fillId="0" borderId="0" xfId="2" applyFont="1" applyBorder="1" applyAlignment="1">
      <alignment horizontal="left" vertical="top" wrapText="1"/>
    </xf>
    <xf numFmtId="3" fontId="17" fillId="0" borderId="3" xfId="2" applyNumberFormat="1" applyFont="1" applyFill="1" applyBorder="1" applyAlignment="1">
      <alignment vertical="center" shrinkToFit="1"/>
    </xf>
    <xf numFmtId="3" fontId="17" fillId="0" borderId="2" xfId="2" applyNumberFormat="1" applyFont="1" applyFill="1" applyBorder="1" applyAlignment="1">
      <alignment horizontal="right" vertical="center" shrinkToFit="1"/>
    </xf>
    <xf numFmtId="3" fontId="17" fillId="0" borderId="2" xfId="2" applyNumberFormat="1" applyFont="1" applyFill="1" applyBorder="1" applyAlignment="1">
      <alignment horizontal="left" vertical="center" shrinkToFit="1"/>
    </xf>
    <xf numFmtId="3" fontId="17" fillId="0" borderId="4" xfId="2" applyNumberFormat="1" applyFont="1" applyFill="1" applyBorder="1" applyAlignment="1">
      <alignment horizontal="left" vertical="center" shrinkToFit="1"/>
    </xf>
    <xf numFmtId="0" fontId="6" fillId="2" borderId="24" xfId="0" applyFont="1" applyFill="1" applyBorder="1">
      <alignment vertical="center"/>
    </xf>
    <xf numFmtId="0" fontId="12" fillId="0" borderId="0" xfId="1" applyFont="1" applyAlignment="1">
      <alignment vertical="center"/>
    </xf>
    <xf numFmtId="0" fontId="11" fillId="0" borderId="0" xfId="2" applyFont="1" applyBorder="1" applyAlignment="1">
      <alignment horizontal="left" vertical="center" wrapText="1"/>
    </xf>
    <xf numFmtId="0" fontId="13" fillId="0" borderId="0" xfId="2" applyFont="1" applyBorder="1" applyAlignment="1">
      <alignment horizontal="left" vertical="center" wrapText="1"/>
    </xf>
    <xf numFmtId="0" fontId="1" fillId="0" borderId="0" xfId="0" applyFont="1" applyAlignment="1">
      <alignment horizontal="righ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1" fillId="4" borderId="0" xfId="0" applyFont="1" applyFill="1" applyAlignment="1">
      <alignment vertical="center"/>
    </xf>
    <xf numFmtId="188" fontId="1" fillId="0" borderId="0" xfId="0" applyNumberFormat="1" applyFont="1" applyFill="1" applyAlignment="1">
      <alignment horizontal="center" vertical="center"/>
    </xf>
    <xf numFmtId="0" fontId="17" fillId="0" borderId="0" xfId="4" applyFont="1" applyAlignment="1"/>
    <xf numFmtId="0" fontId="20" fillId="0" borderId="0" xfId="2" applyFont="1" applyBorder="1" applyAlignment="1">
      <alignment vertical="top" wrapText="1"/>
    </xf>
    <xf numFmtId="0" fontId="27" fillId="0" borderId="0" xfId="2" applyFont="1" applyBorder="1" applyAlignment="1">
      <alignment vertical="top" wrapText="1"/>
    </xf>
    <xf numFmtId="0" fontId="28" fillId="0" borderId="3"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2" xfId="0" applyFont="1" applyFill="1" applyBorder="1" applyAlignment="1">
      <alignment horizontal="left" vertical="center"/>
    </xf>
    <xf numFmtId="41" fontId="28" fillId="0" borderId="3" xfId="3" applyFont="1" applyFill="1" applyBorder="1" applyAlignment="1">
      <alignment horizontal="center" vertical="center"/>
    </xf>
    <xf numFmtId="41" fontId="28" fillId="0" borderId="2" xfId="3" applyFont="1" applyFill="1" applyBorder="1" applyAlignment="1">
      <alignment horizontal="center" vertical="center"/>
    </xf>
    <xf numFmtId="188" fontId="28" fillId="0" borderId="2" xfId="0" applyNumberFormat="1" applyFont="1" applyFill="1" applyBorder="1" applyAlignment="1">
      <alignment horizontal="center" vertical="center"/>
    </xf>
    <xf numFmtId="0" fontId="28" fillId="0" borderId="2" xfId="3" applyNumberFormat="1" applyFont="1" applyFill="1" applyBorder="1" applyAlignment="1">
      <alignment horizontal="center" vertical="center"/>
    </xf>
    <xf numFmtId="41" fontId="28" fillId="0" borderId="4" xfId="3"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vertical="center"/>
    </xf>
    <xf numFmtId="0" fontId="28"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0" borderId="3" xfId="0" applyFont="1" applyFill="1" applyBorder="1" applyAlignment="1">
      <alignment vertical="center"/>
    </xf>
    <xf numFmtId="0" fontId="28" fillId="0" borderId="9" xfId="0" applyFont="1" applyFill="1" applyBorder="1" applyAlignment="1">
      <alignmen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28"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1" fillId="0" borderId="0" xfId="0" applyFont="1" applyFill="1" applyAlignment="1">
      <alignment horizontal="right" vertical="center"/>
    </xf>
    <xf numFmtId="0" fontId="1" fillId="4" borderId="0" xfId="0" applyFont="1" applyFill="1" applyAlignment="1">
      <alignment horizontal="right" vertical="center"/>
    </xf>
    <xf numFmtId="0" fontId="28" fillId="0" borderId="2" xfId="0" applyFont="1" applyFill="1" applyBorder="1" applyAlignment="1">
      <alignment vertical="center"/>
    </xf>
    <xf numFmtId="0" fontId="28" fillId="0" borderId="2" xfId="0" applyNumberFormat="1" applyFont="1" applyFill="1" applyBorder="1" applyAlignment="1">
      <alignment horizontal="center" vertical="center"/>
    </xf>
    <xf numFmtId="0" fontId="28" fillId="0" borderId="4" xfId="0" applyFont="1" applyFill="1" applyBorder="1" applyAlignment="1">
      <alignment vertical="center"/>
    </xf>
    <xf numFmtId="0" fontId="7" fillId="0" borderId="0" xfId="0" applyFont="1" applyAlignment="1">
      <alignment horizontal="center" vertical="center"/>
    </xf>
    <xf numFmtId="0" fontId="28" fillId="0" borderId="3" xfId="0" applyFont="1" applyFill="1" applyBorder="1" applyAlignment="1">
      <alignment horizontal="left" vertical="center"/>
    </xf>
    <xf numFmtId="0" fontId="5" fillId="0" borderId="3" xfId="0" applyFont="1" applyFill="1" applyBorder="1" applyAlignment="1">
      <alignment horizontal="left" vertical="center"/>
    </xf>
    <xf numFmtId="0" fontId="1" fillId="0" borderId="0" xfId="0" applyNumberFormat="1" applyFont="1" applyFill="1" applyAlignment="1">
      <alignment horizontal="center" vertical="center"/>
    </xf>
    <xf numFmtId="0" fontId="1" fillId="0" borderId="0" xfId="0" applyNumberFormat="1" applyFont="1" applyFill="1" applyAlignment="1">
      <alignment horizontal="right" vertical="center"/>
    </xf>
    <xf numFmtId="0" fontId="20" fillId="0" borderId="0" xfId="2" applyFont="1" applyFill="1" applyBorder="1" applyAlignment="1">
      <alignment vertical="top" wrapText="1"/>
    </xf>
    <xf numFmtId="0" fontId="28"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1" xfId="0" applyFont="1" applyFill="1" applyBorder="1" applyAlignment="1">
      <alignment vertical="center"/>
    </xf>
    <xf numFmtId="0" fontId="5" fillId="0" borderId="0" xfId="0" applyFont="1" applyBorder="1" applyAlignment="1">
      <alignment vertical="center"/>
    </xf>
    <xf numFmtId="0" fontId="20" fillId="0" borderId="0" xfId="2" applyFont="1" applyBorder="1" applyAlignment="1">
      <alignment vertical="center" wrapText="1"/>
    </xf>
    <xf numFmtId="0" fontId="1" fillId="0" borderId="0" xfId="0" applyFont="1" applyBorder="1" applyAlignment="1">
      <alignment vertical="top"/>
    </xf>
    <xf numFmtId="0" fontId="7"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lignment vertical="center"/>
    </xf>
    <xf numFmtId="0" fontId="1" fillId="0" borderId="0" xfId="0" applyFont="1" applyBorder="1" applyAlignment="1">
      <alignment vertical="center" shrinkToFit="1"/>
    </xf>
    <xf numFmtId="41" fontId="29" fillId="0" borderId="0" xfId="3" applyFont="1" applyBorder="1" applyAlignment="1">
      <alignment vertical="center" shrinkToFit="1"/>
    </xf>
    <xf numFmtId="0" fontId="5" fillId="0" borderId="0" xfId="0" applyFont="1" applyBorder="1" applyAlignment="1">
      <alignment horizontal="left" vertical="center"/>
    </xf>
    <xf numFmtId="0" fontId="17" fillId="0" borderId="0" xfId="4" applyFont="1" applyBorder="1"/>
    <xf numFmtId="41" fontId="28" fillId="0" borderId="0" xfId="3" applyFont="1" applyFill="1" applyBorder="1" applyAlignment="1">
      <alignment vertical="center"/>
    </xf>
    <xf numFmtId="0" fontId="1" fillId="0" borderId="0" xfId="0" applyFont="1" applyFill="1" applyBorder="1" applyAlignment="1">
      <alignment horizontal="center" vertical="center"/>
    </xf>
    <xf numFmtId="0" fontId="13" fillId="0" borderId="0" xfId="2" applyFont="1" applyBorder="1" applyAlignment="1">
      <alignment horizontal="left" vertical="center" wrapText="1"/>
    </xf>
    <xf numFmtId="0" fontId="10" fillId="0" borderId="0" xfId="2" applyFont="1" applyFill="1" applyBorder="1" applyAlignment="1">
      <alignment horizontal="left" vertical="center" wrapText="1"/>
    </xf>
    <xf numFmtId="0" fontId="10" fillId="0" borderId="0" xfId="2" applyFont="1" applyFill="1" applyBorder="1" applyAlignment="1">
      <alignment horizontal="center" vertical="center" wrapText="1"/>
    </xf>
    <xf numFmtId="0" fontId="1" fillId="0" borderId="0" xfId="0" applyFont="1" applyFill="1" applyAlignment="1">
      <alignment vertical="center"/>
    </xf>
    <xf numFmtId="188" fontId="1" fillId="0" borderId="0" xfId="0" applyNumberFormat="1" applyFont="1" applyFill="1" applyAlignment="1">
      <alignment horizontal="center" vertical="center"/>
    </xf>
    <xf numFmtId="0" fontId="5" fillId="0" borderId="3" xfId="0" applyFont="1" applyBorder="1" applyAlignment="1">
      <alignment horizontal="left" vertical="center"/>
    </xf>
    <xf numFmtId="0" fontId="28" fillId="0" borderId="6" xfId="0" applyFont="1" applyBorder="1" applyAlignment="1">
      <alignment vertical="center"/>
    </xf>
    <xf numFmtId="0" fontId="5" fillId="0" borderId="5" xfId="0" applyFont="1" applyBorder="1" applyAlignment="1">
      <alignment vertical="center"/>
    </xf>
    <xf numFmtId="0" fontId="1" fillId="0" borderId="0" xfId="0" applyFont="1" applyFill="1" applyAlignment="1">
      <alignment vertical="center"/>
    </xf>
    <xf numFmtId="0" fontId="1" fillId="0" borderId="0" xfId="0" applyFont="1" applyFill="1" applyAlignment="1">
      <alignment vertical="center"/>
    </xf>
    <xf numFmtId="0" fontId="5" fillId="0" borderId="0" xfId="0" applyFont="1" applyFill="1" applyBorder="1" applyAlignment="1">
      <alignment vertical="center"/>
    </xf>
    <xf numFmtId="0" fontId="11" fillId="0" borderId="0" xfId="2" applyFont="1" applyBorder="1" applyAlignment="1">
      <alignment horizontal="left" vertical="center" wrapText="1"/>
    </xf>
    <xf numFmtId="0" fontId="1" fillId="0" borderId="24" xfId="0" applyFont="1" applyBorder="1" applyAlignment="1">
      <alignment horizontal="center" vertical="center"/>
    </xf>
    <xf numFmtId="0" fontId="17" fillId="0" borderId="3" xfId="2" applyFont="1" applyFill="1" applyBorder="1" applyAlignment="1">
      <alignment horizontal="center" vertical="center" wrapText="1"/>
    </xf>
    <xf numFmtId="0" fontId="11" fillId="0" borderId="0" xfId="2" applyFont="1" applyBorder="1" applyAlignment="1">
      <alignment horizontal="left" vertical="center" wrapText="1"/>
    </xf>
    <xf numFmtId="0" fontId="13" fillId="0" borderId="0" xfId="2" applyFont="1" applyBorder="1" applyAlignment="1">
      <alignment horizontal="left" vertical="center" wrapText="1"/>
    </xf>
    <xf numFmtId="0" fontId="17" fillId="0" borderId="24" xfId="2" applyFont="1" applyFill="1" applyBorder="1" applyAlignment="1">
      <alignment horizontal="center" vertical="center" wrapText="1"/>
    </xf>
    <xf numFmtId="0" fontId="1" fillId="2" borderId="24" xfId="0" applyFont="1" applyFill="1" applyBorder="1" applyAlignment="1">
      <alignment horizontal="center" vertical="center"/>
    </xf>
    <xf numFmtId="0" fontId="21" fillId="4" borderId="24" xfId="2" applyFont="1" applyFill="1" applyBorder="1" applyAlignment="1">
      <alignment horizontal="center" vertical="center" shrinkToFit="1"/>
    </xf>
    <xf numFmtId="181" fontId="17" fillId="0" borderId="24" xfId="2" applyNumberFormat="1" applyFont="1" applyFill="1" applyBorder="1" applyAlignment="1">
      <alignment horizontal="center" vertical="center" wrapText="1"/>
    </xf>
    <xf numFmtId="0" fontId="1" fillId="0" borderId="24" xfId="0" applyFont="1" applyBorder="1" applyAlignment="1">
      <alignment horizontal="center" vertical="center"/>
    </xf>
    <xf numFmtId="0" fontId="17" fillId="0" borderId="3" xfId="2" applyFont="1" applyFill="1" applyBorder="1" applyAlignment="1">
      <alignment horizontal="center" vertical="center" wrapText="1"/>
    </xf>
    <xf numFmtId="181" fontId="17" fillId="2" borderId="3" xfId="2" applyNumberFormat="1" applyFont="1" applyFill="1" applyBorder="1" applyAlignment="1">
      <alignment horizontal="right" vertical="center" wrapText="1"/>
    </xf>
    <xf numFmtId="0" fontId="11" fillId="0" borderId="0" xfId="2" applyFont="1" applyBorder="1" applyAlignment="1">
      <alignment horizontal="left" vertical="center" wrapText="1"/>
    </xf>
    <xf numFmtId="41" fontId="0" fillId="0" borderId="0" xfId="3" applyFont="1">
      <alignment vertical="center"/>
    </xf>
    <xf numFmtId="43" fontId="0" fillId="0" borderId="0" xfId="0" applyNumberFormat="1">
      <alignment vertical="center"/>
    </xf>
    <xf numFmtId="41" fontId="1" fillId="0" borderId="0" xfId="3" applyFont="1">
      <alignment vertical="center"/>
    </xf>
    <xf numFmtId="41" fontId="1" fillId="0" borderId="0" xfId="0" applyNumberFormat="1" applyFont="1">
      <alignment vertical="center"/>
    </xf>
    <xf numFmtId="0" fontId="21" fillId="2" borderId="9" xfId="2" applyFont="1" applyFill="1" applyBorder="1" applyAlignment="1">
      <alignment vertical="center" wrapText="1"/>
    </xf>
    <xf numFmtId="0" fontId="21" fillId="2" borderId="7" xfId="2" applyFont="1" applyFill="1" applyBorder="1" applyAlignment="1">
      <alignment vertical="center" wrapText="1"/>
    </xf>
    <xf numFmtId="0" fontId="21" fillId="2" borderId="11" xfId="2" applyFont="1" applyFill="1" applyBorder="1" applyAlignment="1">
      <alignment vertical="center" wrapText="1"/>
    </xf>
    <xf numFmtId="0" fontId="21" fillId="2" borderId="10" xfId="2" applyFont="1" applyFill="1" applyBorder="1" applyAlignment="1">
      <alignment vertical="center" wrapText="1"/>
    </xf>
    <xf numFmtId="0" fontId="21" fillId="2" borderId="6" xfId="2" applyFont="1" applyFill="1" applyBorder="1" applyAlignment="1">
      <alignment vertical="center" wrapText="1"/>
    </xf>
    <xf numFmtId="0" fontId="21" fillId="2" borderId="5" xfId="2" applyFont="1" applyFill="1" applyBorder="1" applyAlignment="1">
      <alignment vertical="center" wrapText="1"/>
    </xf>
    <xf numFmtId="0" fontId="21" fillId="2" borderId="3" xfId="2" applyFont="1" applyFill="1" applyBorder="1" applyAlignment="1">
      <alignment vertical="center" wrapText="1"/>
    </xf>
    <xf numFmtId="0" fontId="21" fillId="2" borderId="4" xfId="2" applyFont="1" applyFill="1" applyBorder="1" applyAlignment="1">
      <alignment vertical="center" wrapText="1"/>
    </xf>
    <xf numFmtId="0" fontId="6" fillId="0" borderId="1" xfId="0" applyFont="1" applyFill="1" applyBorder="1" applyAlignment="1">
      <alignment horizontal="center" vertical="center"/>
    </xf>
    <xf numFmtId="0" fontId="1" fillId="2" borderId="2" xfId="0" applyFont="1" applyFill="1" applyBorder="1" applyAlignment="1">
      <alignment horizontal="center" vertical="center" shrinkToFit="1"/>
    </xf>
    <xf numFmtId="0" fontId="3" fillId="0" borderId="0" xfId="0" applyFont="1" applyAlignment="1">
      <alignment horizontal="center" vertical="center"/>
    </xf>
    <xf numFmtId="176" fontId="4" fillId="0" borderId="0" xfId="0" applyNumberFormat="1" applyFont="1" applyFill="1" applyAlignment="1">
      <alignment horizontal="right" vertical="center"/>
    </xf>
    <xf numFmtId="0" fontId="4" fillId="2" borderId="0" xfId="0" applyNumberFormat="1" applyFont="1" applyFill="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wrapText="1"/>
    </xf>
    <xf numFmtId="31"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6" fillId="0" borderId="2" xfId="0" applyFont="1" applyFill="1" applyBorder="1" applyAlignment="1">
      <alignment horizontal="center" vertical="center"/>
    </xf>
    <xf numFmtId="0" fontId="7" fillId="0" borderId="3" xfId="0" applyFont="1" applyBorder="1" applyAlignment="1">
      <alignment horizontal="left" vertical="top" wrapText="1"/>
    </xf>
    <xf numFmtId="0" fontId="1" fillId="0" borderId="2" xfId="0" applyFont="1" applyBorder="1" applyAlignment="1">
      <alignment horizontal="left" vertical="top"/>
    </xf>
    <xf numFmtId="0" fontId="1" fillId="0" borderId="4" xfId="0" applyFont="1" applyBorder="1" applyAlignment="1">
      <alignment horizontal="left" vertical="top"/>
    </xf>
    <xf numFmtId="0" fontId="30" fillId="0" borderId="0" xfId="0" applyFont="1" applyAlignment="1">
      <alignment horizontal="center" vertical="center"/>
    </xf>
    <xf numFmtId="0" fontId="31" fillId="0" borderId="0" xfId="0" applyFont="1">
      <alignment vertical="center"/>
    </xf>
    <xf numFmtId="0" fontId="11" fillId="0" borderId="0" xfId="2" applyFont="1" applyBorder="1" applyAlignment="1">
      <alignment horizontal="left" vertical="center" wrapText="1"/>
    </xf>
    <xf numFmtId="14" fontId="13" fillId="0" borderId="24" xfId="2" applyNumberFormat="1" applyFont="1" applyBorder="1" applyAlignment="1">
      <alignment horizontal="left" vertical="center" wrapText="1"/>
    </xf>
    <xf numFmtId="0" fontId="10" fillId="0" borderId="3" xfId="2" applyNumberFormat="1" applyFont="1" applyFill="1" applyBorder="1" applyAlignment="1">
      <alignment horizontal="left" vertical="center" wrapText="1" shrinkToFit="1"/>
    </xf>
    <xf numFmtId="0" fontId="10" fillId="0" borderId="2" xfId="2" applyNumberFormat="1" applyFont="1" applyFill="1" applyBorder="1" applyAlignment="1">
      <alignment horizontal="left" vertical="center" wrapText="1" shrinkToFit="1"/>
    </xf>
    <xf numFmtId="0" fontId="10" fillId="0" borderId="2" xfId="2" applyNumberFormat="1" applyFont="1" applyFill="1" applyBorder="1" applyAlignment="1">
      <alignment horizontal="center" vertical="center" wrapText="1" shrinkToFit="1"/>
    </xf>
    <xf numFmtId="0" fontId="10" fillId="0" borderId="2" xfId="2" applyNumberFormat="1" applyFont="1" applyFill="1" applyBorder="1" applyAlignment="1">
      <alignment horizontal="center" vertical="center" shrinkToFit="1"/>
    </xf>
    <xf numFmtId="14" fontId="13" fillId="0" borderId="3" xfId="2" applyNumberFormat="1" applyFont="1" applyBorder="1" applyAlignment="1">
      <alignment horizontal="left" vertical="center" wrapText="1"/>
    </xf>
    <xf numFmtId="14" fontId="13" fillId="0" borderId="2" xfId="2" applyNumberFormat="1" applyFont="1" applyBorder="1" applyAlignment="1">
      <alignment horizontal="left" vertical="center" wrapText="1"/>
    </xf>
    <xf numFmtId="14" fontId="13" fillId="0" borderId="4" xfId="2" applyNumberFormat="1" applyFont="1" applyBorder="1" applyAlignment="1">
      <alignment horizontal="left" vertical="center" wrapText="1"/>
    </xf>
    <xf numFmtId="0" fontId="10" fillId="2" borderId="3"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4" xfId="2" applyFont="1" applyFill="1" applyBorder="1" applyAlignment="1">
      <alignment horizontal="left" vertical="center" wrapText="1"/>
    </xf>
    <xf numFmtId="0" fontId="10" fillId="0" borderId="3" xfId="2" applyFont="1" applyFill="1" applyBorder="1" applyAlignment="1">
      <alignment horizontal="left" vertical="center" shrinkToFit="1"/>
    </xf>
    <xf numFmtId="0" fontId="10" fillId="0" borderId="2" xfId="2" applyFont="1" applyFill="1" applyBorder="1" applyAlignment="1">
      <alignment horizontal="left" vertical="center" shrinkToFit="1"/>
    </xf>
    <xf numFmtId="0" fontId="10" fillId="0" borderId="4" xfId="2" applyFont="1" applyFill="1" applyBorder="1" applyAlignment="1">
      <alignment horizontal="left" vertical="center" shrinkToFit="1"/>
    </xf>
    <xf numFmtId="0" fontId="13" fillId="0" borderId="9" xfId="2" applyFont="1" applyBorder="1" applyAlignment="1">
      <alignment horizontal="left" vertical="center" wrapText="1"/>
    </xf>
    <xf numFmtId="0" fontId="13" fillId="0" borderId="8" xfId="2" applyFont="1" applyBorder="1" applyAlignment="1">
      <alignment horizontal="left"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2" xfId="2" applyFont="1" applyFill="1" applyBorder="1" applyAlignment="1">
      <alignment horizontal="center" vertical="center" wrapText="1"/>
    </xf>
    <xf numFmtId="0" fontId="10" fillId="0" borderId="2" xfId="2" applyFont="1" applyBorder="1" applyAlignment="1">
      <alignment horizontal="right" vertical="center" wrapText="1"/>
    </xf>
    <xf numFmtId="0" fontId="10" fillId="0" borderId="4" xfId="2" applyFont="1" applyBorder="1" applyAlignment="1">
      <alignment horizontal="right" vertical="center" wrapText="1"/>
    </xf>
    <xf numFmtId="0" fontId="10" fillId="0" borderId="23" xfId="2" applyFont="1" applyFill="1" applyBorder="1" applyAlignment="1">
      <alignment horizontal="center" vertical="center" wrapText="1"/>
    </xf>
    <xf numFmtId="41" fontId="10" fillId="0" borderId="22" xfId="3" applyFont="1" applyFill="1" applyBorder="1" applyAlignment="1">
      <alignment horizontal="right" vertical="center" wrapText="1"/>
    </xf>
    <xf numFmtId="41" fontId="10" fillId="0" borderId="21" xfId="3" applyFont="1" applyFill="1" applyBorder="1" applyAlignment="1">
      <alignment horizontal="right" vertical="center" wrapText="1"/>
    </xf>
    <xf numFmtId="0" fontId="10" fillId="0" borderId="21"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19" xfId="2" applyFont="1" applyFill="1" applyBorder="1" applyAlignment="1">
      <alignment horizontal="center" vertical="center" wrapText="1"/>
    </xf>
    <xf numFmtId="41" fontId="10" fillId="0" borderId="18" xfId="3" applyFont="1" applyFill="1" applyBorder="1" applyAlignment="1">
      <alignment horizontal="right" vertical="center" wrapText="1"/>
    </xf>
    <xf numFmtId="41" fontId="10" fillId="0" borderId="17" xfId="3" applyFont="1" applyFill="1" applyBorder="1" applyAlignment="1">
      <alignment horizontal="right" vertical="center" wrapText="1"/>
    </xf>
    <xf numFmtId="0" fontId="10" fillId="0" borderId="17" xfId="2" applyFont="1" applyFill="1" applyBorder="1" applyAlignment="1">
      <alignment horizontal="center" vertical="center" wrapText="1"/>
    </xf>
    <xf numFmtId="0" fontId="10" fillId="0" borderId="16" xfId="2" applyFont="1" applyFill="1" applyBorder="1" applyAlignment="1">
      <alignment horizontal="center" vertical="center" wrapText="1"/>
    </xf>
    <xf numFmtId="0" fontId="10" fillId="0" borderId="15" xfId="2" applyFont="1" applyFill="1" applyBorder="1" applyAlignment="1">
      <alignment horizontal="center" vertical="center" wrapText="1"/>
    </xf>
    <xf numFmtId="41" fontId="10" fillId="0" borderId="14" xfId="3" applyFont="1" applyFill="1" applyBorder="1" applyAlignment="1">
      <alignment horizontal="right" vertical="center" wrapText="1"/>
    </xf>
    <xf numFmtId="41" fontId="10" fillId="0" borderId="13" xfId="3" applyFont="1" applyFill="1" applyBorder="1" applyAlignment="1">
      <alignment horizontal="right" vertical="center" wrapText="1"/>
    </xf>
    <xf numFmtId="0" fontId="10" fillId="0" borderId="13"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3" borderId="0" xfId="2" applyFont="1" applyFill="1" applyBorder="1" applyAlignment="1">
      <alignment horizontal="left" vertical="center" wrapText="1"/>
    </xf>
    <xf numFmtId="0" fontId="13" fillId="0" borderId="7" xfId="2" applyFont="1" applyBorder="1" applyAlignment="1">
      <alignment horizontal="left" vertical="center" wrapText="1"/>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0" xfId="2" applyFont="1" applyBorder="1" applyAlignment="1">
      <alignment horizontal="left"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5" xfId="2" applyFont="1" applyBorder="1" applyAlignment="1">
      <alignment horizontal="left" vertical="center" wrapText="1"/>
    </xf>
    <xf numFmtId="0" fontId="10" fillId="0" borderId="9"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21" fillId="2" borderId="6" xfId="2" applyFont="1" applyFill="1" applyBorder="1" applyAlignment="1">
      <alignment horizontal="left" vertical="center" wrapText="1"/>
    </xf>
    <xf numFmtId="0" fontId="21" fillId="2" borderId="1" xfId="2" applyFont="1" applyFill="1" applyBorder="1" applyAlignment="1">
      <alignment horizontal="left" vertical="center" wrapText="1"/>
    </xf>
    <xf numFmtId="0" fontId="21" fillId="2" borderId="5" xfId="2" applyFont="1" applyFill="1" applyBorder="1" applyAlignment="1">
      <alignment horizontal="left" vertical="center" wrapText="1"/>
    </xf>
    <xf numFmtId="0" fontId="10" fillId="2" borderId="6"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0" fillId="2" borderId="5" xfId="2" applyFont="1" applyFill="1" applyBorder="1" applyAlignment="1">
      <alignment horizontal="left" vertical="center" wrapText="1"/>
    </xf>
    <xf numFmtId="0" fontId="21" fillId="2" borderId="24" xfId="2" quotePrefix="1" applyNumberFormat="1" applyFont="1" applyFill="1" applyBorder="1" applyAlignment="1">
      <alignment horizontal="left" vertical="top" wrapText="1"/>
    </xf>
    <xf numFmtId="0" fontId="21" fillId="2" borderId="24" xfId="2" applyNumberFormat="1" applyFont="1" applyFill="1" applyBorder="1" applyAlignment="1">
      <alignment horizontal="left" vertical="top" wrapText="1"/>
    </xf>
    <xf numFmtId="177" fontId="21" fillId="2" borderId="24" xfId="2" applyNumberFormat="1" applyFont="1" applyFill="1" applyBorder="1" applyAlignment="1">
      <alignment horizontal="center" vertical="center" wrapText="1" shrinkToFit="1"/>
    </xf>
    <xf numFmtId="0" fontId="21" fillId="2" borderId="24" xfId="2" applyNumberFormat="1" applyFont="1" applyFill="1" applyBorder="1" applyAlignment="1">
      <alignment horizontal="center" vertical="center" wrapText="1" shrinkToFit="1"/>
    </xf>
    <xf numFmtId="0" fontId="1" fillId="0" borderId="0" xfId="0" applyFont="1" applyAlignment="1" applyProtection="1">
      <alignment horizontal="left" vertical="center"/>
    </xf>
    <xf numFmtId="0" fontId="1" fillId="0" borderId="0" xfId="0" applyFont="1" applyAlignment="1" applyProtection="1">
      <alignment horizontal="left" vertical="center" shrinkToFit="1"/>
    </xf>
    <xf numFmtId="0" fontId="10" fillId="0" borderId="24" xfId="2" applyFont="1" applyFill="1" applyBorder="1" applyAlignment="1">
      <alignment horizontal="center" vertical="center" wrapText="1"/>
    </xf>
    <xf numFmtId="0" fontId="4" fillId="0" borderId="24" xfId="0" applyFont="1" applyBorder="1" applyAlignment="1">
      <alignment horizontal="center" vertical="center"/>
    </xf>
    <xf numFmtId="177" fontId="20" fillId="2" borderId="24" xfId="2" applyNumberFormat="1" applyFont="1" applyFill="1" applyBorder="1" applyAlignment="1">
      <alignment horizontal="center" vertical="center" wrapText="1" shrinkToFit="1"/>
    </xf>
    <xf numFmtId="0" fontId="17" fillId="2" borderId="24" xfId="2" applyNumberFormat="1" applyFont="1" applyFill="1" applyBorder="1" applyAlignment="1">
      <alignment horizontal="center" vertical="center" wrapText="1" shrinkToFit="1"/>
    </xf>
    <xf numFmtId="177" fontId="17" fillId="2" borderId="24" xfId="2" applyNumberFormat="1" applyFont="1" applyFill="1" applyBorder="1" applyAlignment="1">
      <alignment horizontal="center" vertical="center" wrapText="1" shrinkToFit="1"/>
    </xf>
    <xf numFmtId="0" fontId="1" fillId="2" borderId="24" xfId="0" applyFont="1" applyFill="1" applyBorder="1" applyAlignment="1">
      <alignment horizontal="center" vertical="center" wrapText="1"/>
    </xf>
    <xf numFmtId="177" fontId="1" fillId="2" borderId="24" xfId="0" applyNumberFormat="1" applyFont="1" applyFill="1" applyBorder="1" applyAlignment="1">
      <alignment horizontal="right" vertical="center" shrinkToFit="1"/>
    </xf>
    <xf numFmtId="0" fontId="1" fillId="2" borderId="24" xfId="0" applyFont="1" applyFill="1" applyBorder="1" applyAlignment="1">
      <alignment horizontal="center" vertical="center" wrapText="1" shrinkToFit="1"/>
    </xf>
    <xf numFmtId="0" fontId="10" fillId="3" borderId="0" xfId="2" applyFont="1" applyFill="1" applyBorder="1" applyAlignment="1">
      <alignment horizontal="center" vertical="center" wrapText="1"/>
    </xf>
    <xf numFmtId="0" fontId="1" fillId="2" borderId="24" xfId="0" applyFont="1" applyFill="1" applyBorder="1" applyAlignment="1">
      <alignment horizontal="left" vertical="center"/>
    </xf>
    <xf numFmtId="0" fontId="1" fillId="0" borderId="0" xfId="0" applyFont="1" applyBorder="1" applyAlignment="1">
      <alignment horizontal="right" vertical="center"/>
    </xf>
    <xf numFmtId="0" fontId="17" fillId="0" borderId="0" xfId="2" applyFont="1" applyFill="1" applyBorder="1" applyAlignment="1">
      <alignment horizontal="center" vertical="center" wrapText="1"/>
    </xf>
    <xf numFmtId="0" fontId="17" fillId="0" borderId="0" xfId="2" applyFont="1" applyBorder="1" applyAlignment="1">
      <alignment horizontal="center" vertical="center" wrapText="1"/>
    </xf>
    <xf numFmtId="0" fontId="1" fillId="0" borderId="0" xfId="0" applyFont="1" applyAlignment="1">
      <alignment horizontal="center" vertical="center"/>
    </xf>
    <xf numFmtId="177" fontId="1" fillId="0" borderId="0" xfId="0" applyNumberFormat="1" applyFont="1" applyFill="1" applyAlignment="1">
      <alignment horizontal="right" vertical="center" shrinkToFit="1"/>
    </xf>
    <xf numFmtId="177" fontId="21" fillId="2" borderId="24" xfId="2" applyNumberFormat="1" applyFont="1" applyFill="1" applyBorder="1" applyAlignment="1">
      <alignment horizontal="right" vertical="center" shrinkToFit="1"/>
    </xf>
    <xf numFmtId="178" fontId="21" fillId="2" borderId="24" xfId="2" applyNumberFormat="1" applyFont="1" applyFill="1" applyBorder="1" applyAlignment="1">
      <alignment horizontal="center" vertical="center"/>
    </xf>
    <xf numFmtId="0" fontId="21" fillId="2" borderId="24" xfId="2"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0" xfId="2" applyFont="1" applyFill="1" applyBorder="1" applyAlignment="1">
      <alignment horizontal="left" vertical="center" wrapText="1"/>
    </xf>
    <xf numFmtId="0" fontId="13" fillId="0" borderId="0" xfId="2" applyFont="1" applyBorder="1" applyAlignment="1">
      <alignment horizontal="left" vertical="top" wrapText="1"/>
    </xf>
    <xf numFmtId="0" fontId="17" fillId="0" borderId="0" xfId="2" applyFont="1" applyBorder="1" applyAlignment="1">
      <alignment horizontal="right" vertical="top" wrapText="1"/>
    </xf>
    <xf numFmtId="0" fontId="17" fillId="0" borderId="24" xfId="2" applyFont="1" applyFill="1" applyBorder="1" applyAlignment="1">
      <alignment horizontal="center" vertical="center" wrapText="1"/>
    </xf>
    <xf numFmtId="0" fontId="17" fillId="0" borderId="24" xfId="2" applyFont="1" applyFill="1" applyBorder="1" applyAlignment="1">
      <alignment horizontal="center" vertical="center" wrapText="1" shrinkToFit="1"/>
    </xf>
    <xf numFmtId="0" fontId="20" fillId="0" borderId="24" xfId="2" applyFont="1" applyFill="1" applyBorder="1" applyAlignment="1">
      <alignment horizontal="center" vertical="center" wrapText="1"/>
    </xf>
    <xf numFmtId="179" fontId="21" fillId="2" borderId="24" xfId="2" applyNumberFormat="1" applyFont="1" applyFill="1" applyBorder="1" applyAlignment="1">
      <alignment horizontal="center" vertical="center" shrinkToFit="1"/>
    </xf>
    <xf numFmtId="179" fontId="21" fillId="0" borderId="24" xfId="3" applyNumberFormat="1" applyFont="1" applyFill="1" applyBorder="1" applyAlignment="1">
      <alignment horizontal="center" vertical="center" shrinkToFit="1"/>
    </xf>
    <xf numFmtId="0" fontId="21" fillId="2" borderId="24" xfId="2" applyNumberFormat="1" applyFont="1" applyFill="1" applyBorder="1" applyAlignment="1">
      <alignment horizontal="center" vertical="center" wrapText="1"/>
    </xf>
    <xf numFmtId="180" fontId="21" fillId="2" borderId="24" xfId="2" applyNumberFormat="1" applyFont="1" applyFill="1" applyBorder="1" applyAlignment="1">
      <alignment horizontal="center" vertical="center" shrinkToFit="1"/>
    </xf>
    <xf numFmtId="180" fontId="21" fillId="2" borderId="24" xfId="3" applyNumberFormat="1" applyFont="1" applyFill="1" applyBorder="1" applyAlignment="1">
      <alignment horizontal="center" vertical="center" shrinkToFit="1"/>
    </xf>
    <xf numFmtId="0" fontId="21" fillId="2" borderId="24" xfId="2" applyFont="1" applyFill="1" applyBorder="1" applyAlignment="1">
      <alignment horizontal="center" vertical="center" wrapText="1" shrinkToFit="1"/>
    </xf>
    <xf numFmtId="179" fontId="21" fillId="2" borderId="24" xfId="3" applyNumberFormat="1" applyFont="1" applyFill="1" applyBorder="1" applyAlignment="1">
      <alignment horizontal="center" vertical="center" shrinkToFit="1"/>
    </xf>
    <xf numFmtId="3" fontId="10" fillId="0" borderId="24" xfId="2" applyNumberFormat="1" applyFont="1" applyFill="1" applyBorder="1" applyAlignment="1">
      <alignment horizontal="center" vertical="center" wrapText="1"/>
    </xf>
    <xf numFmtId="0" fontId="20" fillId="2" borderId="24" xfId="2" applyFont="1" applyFill="1" applyBorder="1" applyAlignment="1">
      <alignment horizontal="center" vertical="center" wrapText="1" shrinkToFit="1"/>
    </xf>
    <xf numFmtId="0" fontId="17" fillId="2" borderId="0" xfId="2" applyFont="1" applyFill="1" applyBorder="1" applyAlignment="1">
      <alignment horizontal="center" vertical="top" wrapText="1"/>
    </xf>
    <xf numFmtId="0" fontId="17" fillId="0" borderId="0" xfId="2" applyFont="1" applyFill="1" applyBorder="1" applyAlignment="1">
      <alignment horizontal="center" vertical="top" wrapText="1"/>
    </xf>
    <xf numFmtId="0" fontId="10" fillId="2" borderId="24" xfId="2" applyFont="1" applyFill="1" applyBorder="1" applyAlignment="1">
      <alignment horizontal="center" vertical="center" wrapText="1"/>
    </xf>
    <xf numFmtId="0" fontId="17" fillId="2" borderId="24" xfId="2" applyFont="1" applyFill="1" applyBorder="1" applyAlignment="1">
      <alignment horizontal="center" vertical="center" wrapText="1" shrinkToFit="1"/>
    </xf>
    <xf numFmtId="0" fontId="17" fillId="2" borderId="24" xfId="2" applyFont="1" applyFill="1" applyBorder="1" applyAlignment="1">
      <alignment horizontal="center" vertical="center" shrinkToFit="1"/>
    </xf>
    <xf numFmtId="181" fontId="17" fillId="2" borderId="24" xfId="3" applyNumberFormat="1" applyFont="1" applyFill="1" applyBorder="1" applyAlignment="1">
      <alignment horizontal="center" vertical="center" shrinkToFit="1"/>
    </xf>
    <xf numFmtId="10" fontId="17" fillId="2" borderId="24" xfId="2" applyNumberFormat="1" applyFont="1" applyFill="1" applyBorder="1" applyAlignment="1">
      <alignment horizontal="center" vertical="center" shrinkToFit="1"/>
    </xf>
    <xf numFmtId="3" fontId="17" fillId="2" borderId="24" xfId="2" applyNumberFormat="1" applyFont="1" applyFill="1" applyBorder="1" applyAlignment="1">
      <alignment horizontal="center" vertical="center" shrinkToFit="1"/>
    </xf>
    <xf numFmtId="181" fontId="4" fillId="2" borderId="3" xfId="2" applyNumberFormat="1" applyFont="1" applyFill="1" applyBorder="1" applyAlignment="1">
      <alignment horizontal="center" vertical="center" shrinkToFit="1"/>
    </xf>
    <xf numFmtId="181" fontId="4" fillId="2" borderId="2" xfId="2" applyNumberFormat="1" applyFont="1" applyFill="1" applyBorder="1" applyAlignment="1">
      <alignment horizontal="center" vertical="center" shrinkToFit="1"/>
    </xf>
    <xf numFmtId="181" fontId="4" fillId="2" borderId="4" xfId="2" applyNumberFormat="1" applyFont="1" applyFill="1" applyBorder="1" applyAlignment="1">
      <alignment horizontal="center" vertical="center" shrinkToFit="1"/>
    </xf>
    <xf numFmtId="181" fontId="4" fillId="2" borderId="24" xfId="2" applyNumberFormat="1" applyFont="1" applyFill="1" applyBorder="1" applyAlignment="1">
      <alignment horizontal="center" vertical="center" shrinkToFit="1"/>
    </xf>
    <xf numFmtId="3" fontId="10" fillId="2" borderId="24" xfId="2" applyNumberFormat="1" applyFont="1" applyFill="1" applyBorder="1" applyAlignment="1">
      <alignment horizontal="center" vertical="center" wrapText="1"/>
    </xf>
    <xf numFmtId="181" fontId="4" fillId="2" borderId="15" xfId="2" applyNumberFormat="1" applyFont="1" applyFill="1" applyBorder="1" applyAlignment="1">
      <alignment horizontal="center" vertical="center" shrinkToFit="1"/>
    </xf>
    <xf numFmtId="181" fontId="4" fillId="2" borderId="24" xfId="2" applyNumberFormat="1" applyFont="1" applyFill="1" applyBorder="1" applyAlignment="1">
      <alignment horizontal="center" vertical="center" wrapText="1" shrinkToFit="1"/>
    </xf>
    <xf numFmtId="0" fontId="10" fillId="2" borderId="3" xfId="2" applyFont="1" applyFill="1" applyBorder="1" applyAlignment="1">
      <alignment horizontal="right" vertical="center" wrapText="1"/>
    </xf>
    <xf numFmtId="0" fontId="10" fillId="2" borderId="2" xfId="2" applyFont="1" applyFill="1" applyBorder="1" applyAlignment="1">
      <alignment horizontal="right" vertical="center" wrapText="1"/>
    </xf>
    <xf numFmtId="177" fontId="10" fillId="0" borderId="24" xfId="2" applyNumberFormat="1" applyFont="1" applyFill="1" applyBorder="1" applyAlignment="1">
      <alignment horizontal="center" vertical="center" shrinkToFit="1"/>
    </xf>
    <xf numFmtId="10" fontId="10" fillId="0" borderId="24" xfId="2" applyNumberFormat="1" applyFont="1" applyFill="1" applyBorder="1" applyAlignment="1">
      <alignment horizontal="center" vertical="center" shrinkToFit="1"/>
    </xf>
    <xf numFmtId="0" fontId="10" fillId="0" borderId="3" xfId="2" applyFont="1" applyFill="1" applyBorder="1" applyAlignment="1">
      <alignment horizontal="center" vertical="center" wrapText="1"/>
    </xf>
    <xf numFmtId="181" fontId="10" fillId="2" borderId="24" xfId="2" applyNumberFormat="1" applyFont="1" applyFill="1" applyBorder="1" applyAlignment="1">
      <alignment horizontal="center" vertical="center" shrinkToFit="1"/>
    </xf>
    <xf numFmtId="3" fontId="21" fillId="2" borderId="24" xfId="2" applyNumberFormat="1" applyFont="1" applyFill="1" applyBorder="1" applyAlignment="1">
      <alignment horizontal="center" vertical="center" wrapText="1"/>
    </xf>
    <xf numFmtId="0" fontId="21" fillId="3" borderId="0" xfId="2" applyFont="1" applyFill="1" applyBorder="1" applyAlignment="1">
      <alignment horizontal="left" vertical="center" wrapText="1"/>
    </xf>
    <xf numFmtId="177" fontId="10" fillId="2" borderId="24" xfId="3" applyNumberFormat="1" applyFont="1" applyFill="1" applyBorder="1" applyAlignment="1">
      <alignment horizontal="center" vertical="center" shrinkToFit="1"/>
    </xf>
    <xf numFmtId="181" fontId="10" fillId="0" borderId="24" xfId="3" applyNumberFormat="1" applyFont="1" applyFill="1" applyBorder="1" applyAlignment="1">
      <alignment horizontal="center" vertical="center" shrinkToFit="1"/>
    </xf>
    <xf numFmtId="181" fontId="10" fillId="2" borderId="24" xfId="3" applyNumberFormat="1" applyFont="1" applyFill="1" applyBorder="1" applyAlignment="1">
      <alignment horizontal="center" vertical="center" shrinkToFit="1"/>
    </xf>
    <xf numFmtId="0" fontId="7" fillId="0" borderId="3" xfId="0" applyFont="1" applyBorder="1" applyAlignment="1" applyProtection="1">
      <alignment horizontal="left" vertical="top" wrapText="1"/>
    </xf>
    <xf numFmtId="0" fontId="1" fillId="0" borderId="2" xfId="0" applyFont="1" applyBorder="1" applyAlignment="1" applyProtection="1">
      <alignment horizontal="left" vertical="top"/>
    </xf>
    <xf numFmtId="0" fontId="1" fillId="0" borderId="4" xfId="0" applyFont="1" applyBorder="1" applyAlignment="1" applyProtection="1">
      <alignment horizontal="left" vertical="top"/>
    </xf>
    <xf numFmtId="0" fontId="20" fillId="0" borderId="24" xfId="2" applyFont="1" applyFill="1" applyBorder="1" applyAlignment="1" applyProtection="1">
      <alignment horizontal="center" vertical="center" wrapText="1" shrinkToFit="1"/>
    </xf>
    <xf numFmtId="182" fontId="21" fillId="2" borderId="24" xfId="3" applyNumberFormat="1" applyFont="1" applyFill="1" applyBorder="1" applyAlignment="1" applyProtection="1">
      <alignment horizontal="right" vertical="center" shrinkToFit="1"/>
    </xf>
    <xf numFmtId="0" fontId="21" fillId="0" borderId="26" xfId="2" applyFont="1" applyFill="1" applyBorder="1" applyAlignment="1" applyProtection="1">
      <alignment horizontal="center" vertical="center" wrapText="1"/>
    </xf>
    <xf numFmtId="10" fontId="21" fillId="0" borderId="26" xfId="3" applyNumberFormat="1" applyFont="1" applyFill="1" applyBorder="1" applyAlignment="1" applyProtection="1">
      <alignment horizontal="center" vertical="center" shrinkToFit="1"/>
    </xf>
    <xf numFmtId="0" fontId="20" fillId="0" borderId="15" xfId="2" applyFont="1" applyFill="1" applyBorder="1" applyAlignment="1" applyProtection="1">
      <alignment horizontal="center" vertical="center" wrapText="1" shrinkToFit="1"/>
    </xf>
    <xf numFmtId="182" fontId="21" fillId="2" borderId="15" xfId="3" applyNumberFormat="1" applyFont="1" applyFill="1" applyBorder="1" applyAlignment="1" applyProtection="1">
      <alignment horizontal="right" vertical="center" shrinkToFit="1"/>
    </xf>
    <xf numFmtId="0" fontId="21" fillId="0" borderId="24" xfId="2" applyFont="1" applyFill="1" applyBorder="1" applyAlignment="1" applyProtection="1">
      <alignment horizontal="center" vertical="center" wrapText="1"/>
    </xf>
    <xf numFmtId="182" fontId="21" fillId="0" borderId="24" xfId="3" applyNumberFormat="1" applyFont="1" applyFill="1" applyBorder="1" applyAlignment="1" applyProtection="1">
      <alignment horizontal="right" vertical="center" shrinkToFit="1"/>
    </xf>
    <xf numFmtId="10" fontId="21" fillId="0" borderId="24" xfId="3" applyNumberFormat="1" applyFont="1" applyFill="1" applyBorder="1" applyAlignment="1" applyProtection="1">
      <alignment horizontal="center" vertical="center" shrinkToFit="1"/>
    </xf>
    <xf numFmtId="0" fontId="21" fillId="0" borderId="15" xfId="2" applyFont="1" applyFill="1" applyBorder="1" applyAlignment="1" applyProtection="1">
      <alignment horizontal="center" vertical="center" wrapText="1"/>
    </xf>
    <xf numFmtId="10" fontId="21" fillId="0" borderId="15" xfId="3" applyNumberFormat="1" applyFont="1" applyFill="1" applyBorder="1" applyAlignment="1" applyProtection="1">
      <alignment horizontal="center" vertical="center" shrinkToFit="1"/>
    </xf>
    <xf numFmtId="0" fontId="1" fillId="0" borderId="1" xfId="0" applyFont="1" applyBorder="1" applyAlignment="1" applyProtection="1">
      <alignment horizontal="right" vertical="center"/>
    </xf>
    <xf numFmtId="0" fontId="17" fillId="0" borderId="25" xfId="2" applyFont="1" applyFill="1" applyBorder="1" applyAlignment="1" applyProtection="1">
      <alignment horizontal="center" vertical="center" wrapText="1"/>
    </xf>
    <xf numFmtId="0" fontId="21" fillId="0" borderId="3" xfId="2" applyFont="1" applyFill="1" applyBorder="1" applyAlignment="1" applyProtection="1">
      <alignment horizontal="center" vertical="center" shrinkToFit="1"/>
    </xf>
    <xf numFmtId="0" fontId="21" fillId="0" borderId="2" xfId="2" applyFont="1" applyFill="1" applyBorder="1" applyAlignment="1" applyProtection="1">
      <alignment horizontal="center" vertical="center" shrinkToFit="1"/>
    </xf>
    <xf numFmtId="0" fontId="21" fillId="0" borderId="4" xfId="2" applyFont="1" applyFill="1" applyBorder="1" applyAlignment="1" applyProtection="1">
      <alignment horizontal="center" vertical="center" shrinkToFit="1"/>
    </xf>
    <xf numFmtId="182" fontId="21" fillId="0" borderId="3" xfId="3" applyNumberFormat="1" applyFont="1" applyFill="1" applyBorder="1" applyAlignment="1" applyProtection="1">
      <alignment horizontal="right" vertical="center" shrinkToFit="1"/>
    </xf>
    <xf numFmtId="182" fontId="21" fillId="0" borderId="2" xfId="3" applyNumberFormat="1" applyFont="1" applyFill="1" applyBorder="1" applyAlignment="1" applyProtection="1">
      <alignment horizontal="right" vertical="center" shrinkToFit="1"/>
    </xf>
    <xf numFmtId="182" fontId="21" fillId="0" borderId="4" xfId="3" applyNumberFormat="1" applyFont="1" applyFill="1" applyBorder="1" applyAlignment="1" applyProtection="1">
      <alignment horizontal="right" vertical="center" shrinkToFit="1"/>
    </xf>
    <xf numFmtId="182" fontId="21" fillId="2" borderId="3" xfId="3" applyNumberFormat="1" applyFont="1" applyFill="1" applyBorder="1" applyAlignment="1" applyProtection="1">
      <alignment horizontal="right" vertical="center" shrinkToFit="1"/>
    </xf>
    <xf numFmtId="182" fontId="21" fillId="2" borderId="2" xfId="3" applyNumberFormat="1" applyFont="1" applyFill="1" applyBorder="1" applyAlignment="1" applyProtection="1">
      <alignment horizontal="right" vertical="center" shrinkToFit="1"/>
    </xf>
    <xf numFmtId="182" fontId="21" fillId="2" borderId="4" xfId="3" applyNumberFormat="1" applyFont="1" applyFill="1" applyBorder="1" applyAlignment="1" applyProtection="1">
      <alignment horizontal="right" vertical="center" shrinkToFit="1"/>
    </xf>
    <xf numFmtId="0" fontId="21" fillId="0" borderId="3" xfId="2" applyFont="1" applyFill="1" applyBorder="1" applyAlignment="1" applyProtection="1">
      <alignment horizontal="center" vertical="center" wrapText="1" shrinkToFit="1"/>
    </xf>
    <xf numFmtId="14" fontId="21" fillId="2" borderId="3" xfId="2" applyNumberFormat="1" applyFont="1" applyFill="1" applyBorder="1" applyAlignment="1" applyProtection="1">
      <alignment horizontal="center" vertical="center" shrinkToFit="1"/>
    </xf>
    <xf numFmtId="14" fontId="21" fillId="2" borderId="2" xfId="2" applyNumberFormat="1" applyFont="1" applyFill="1" applyBorder="1" applyAlignment="1" applyProtection="1">
      <alignment horizontal="center" vertical="center" shrinkToFit="1"/>
    </xf>
    <xf numFmtId="14" fontId="21" fillId="2" borderId="4" xfId="2" applyNumberFormat="1" applyFont="1" applyFill="1" applyBorder="1" applyAlignment="1" applyProtection="1">
      <alignment horizontal="center" vertical="center" shrinkToFit="1"/>
    </xf>
    <xf numFmtId="14" fontId="21" fillId="2" borderId="24" xfId="2" applyNumberFormat="1" applyFont="1" applyFill="1" applyBorder="1" applyAlignment="1" applyProtection="1">
      <alignment horizontal="center" vertical="center" shrinkToFit="1"/>
    </xf>
    <xf numFmtId="181" fontId="21" fillId="0" borderId="24" xfId="2" applyNumberFormat="1" applyFont="1" applyFill="1" applyBorder="1" applyAlignment="1" applyProtection="1">
      <alignment horizontal="center" vertical="center" shrinkToFit="1"/>
    </xf>
    <xf numFmtId="0" fontId="17" fillId="0" borderId="24" xfId="2"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1" fillId="0" borderId="8" xfId="0" applyFont="1" applyBorder="1" applyAlignment="1" applyProtection="1">
      <alignment horizontal="left" vertical="center" wrapText="1" shrinkToFit="1"/>
    </xf>
    <xf numFmtId="41" fontId="6" fillId="0" borderId="24" xfId="3" applyFont="1" applyFill="1" applyBorder="1" applyAlignment="1" applyProtection="1">
      <alignment horizontal="center" vertical="center" shrinkToFit="1"/>
    </xf>
    <xf numFmtId="41" fontId="21" fillId="0" borderId="24" xfId="3" applyFont="1" applyFill="1" applyBorder="1" applyAlignment="1" applyProtection="1">
      <alignment horizontal="center" vertical="center" shrinkToFit="1"/>
    </xf>
    <xf numFmtId="182" fontId="6" fillId="2" borderId="3" xfId="2" applyNumberFormat="1" applyFont="1" applyFill="1" applyBorder="1" applyAlignment="1" applyProtection="1">
      <alignment horizontal="right" vertical="center" shrinkToFit="1"/>
    </xf>
    <xf numFmtId="182" fontId="6" fillId="2" borderId="2" xfId="2" applyNumberFormat="1" applyFont="1" applyFill="1" applyBorder="1" applyAlignment="1" applyProtection="1">
      <alignment horizontal="right" vertical="center" shrinkToFit="1"/>
    </xf>
    <xf numFmtId="182" fontId="6" fillId="2" borderId="4" xfId="2" applyNumberFormat="1" applyFont="1" applyFill="1" applyBorder="1" applyAlignment="1" applyProtection="1">
      <alignment horizontal="right" vertical="center" shrinkToFit="1"/>
    </xf>
    <xf numFmtId="182" fontId="21" fillId="2" borderId="24" xfId="2" applyNumberFormat="1" applyFont="1" applyFill="1" applyBorder="1" applyAlignment="1" applyProtection="1">
      <alignment horizontal="right" vertical="center" shrinkToFit="1"/>
    </xf>
    <xf numFmtId="41" fontId="6" fillId="0" borderId="3" xfId="2" applyNumberFormat="1" applyFont="1" applyFill="1" applyBorder="1" applyAlignment="1" applyProtection="1">
      <alignment horizontal="right" vertical="center" shrinkToFit="1"/>
    </xf>
    <xf numFmtId="41" fontId="6" fillId="0" borderId="2" xfId="2" applyNumberFormat="1" applyFont="1" applyFill="1" applyBorder="1" applyAlignment="1" applyProtection="1">
      <alignment horizontal="right" vertical="center" shrinkToFit="1"/>
    </xf>
    <xf numFmtId="41" fontId="6" fillId="0" borderId="4" xfId="2" applyNumberFormat="1" applyFont="1" applyFill="1" applyBorder="1" applyAlignment="1" applyProtection="1">
      <alignment horizontal="right" vertical="center" shrinkToFit="1"/>
    </xf>
    <xf numFmtId="41" fontId="21" fillId="0" borderId="3" xfId="2" applyNumberFormat="1" applyFont="1" applyFill="1" applyBorder="1" applyAlignment="1" applyProtection="1">
      <alignment horizontal="right" vertical="center" shrinkToFit="1"/>
    </xf>
    <xf numFmtId="41" fontId="21" fillId="0" borderId="2" xfId="2" applyNumberFormat="1" applyFont="1" applyFill="1" applyBorder="1" applyAlignment="1" applyProtection="1">
      <alignment horizontal="right" vertical="center" shrinkToFit="1"/>
    </xf>
    <xf numFmtId="41" fontId="21" fillId="0" borderId="4" xfId="2" applyNumberFormat="1" applyFont="1" applyFill="1" applyBorder="1" applyAlignment="1" applyProtection="1">
      <alignment horizontal="right" vertical="center" shrinkToFit="1"/>
    </xf>
    <xf numFmtId="0" fontId="17" fillId="0" borderId="3" xfId="2" applyFont="1" applyFill="1" applyBorder="1" applyAlignment="1" applyProtection="1">
      <alignment horizontal="center" vertical="center" wrapText="1"/>
    </xf>
    <xf numFmtId="182" fontId="21" fillId="2" borderId="6" xfId="3" applyNumberFormat="1" applyFont="1" applyFill="1" applyBorder="1" applyAlignment="1" applyProtection="1">
      <alignment horizontal="right" vertical="center" shrinkToFit="1"/>
    </xf>
    <xf numFmtId="182" fontId="21" fillId="2" borderId="1" xfId="3" applyNumberFormat="1" applyFont="1" applyFill="1" applyBorder="1" applyAlignment="1" applyProtection="1">
      <alignment horizontal="right" vertical="center" shrinkToFit="1"/>
    </xf>
    <xf numFmtId="182" fontId="21" fillId="2" borderId="5" xfId="3" applyNumberFormat="1" applyFont="1" applyFill="1" applyBorder="1" applyAlignment="1" applyProtection="1">
      <alignment horizontal="right" vertical="center" shrinkToFit="1"/>
    </xf>
    <xf numFmtId="0" fontId="13" fillId="0" borderId="0" xfId="2" applyFont="1" applyBorder="1" applyAlignment="1" applyProtection="1">
      <alignment horizontal="left" vertical="center" wrapText="1"/>
    </xf>
    <xf numFmtId="0" fontId="17" fillId="2" borderId="3" xfId="2" applyFont="1" applyFill="1" applyBorder="1" applyAlignment="1" applyProtection="1">
      <alignment horizontal="left" vertical="top" wrapText="1"/>
    </xf>
    <xf numFmtId="0" fontId="17" fillId="2" borderId="2" xfId="2" applyFont="1" applyFill="1" applyBorder="1" applyAlignment="1" applyProtection="1">
      <alignment horizontal="left" vertical="top" wrapText="1"/>
    </xf>
    <xf numFmtId="0" fontId="1" fillId="0" borderId="0" xfId="0" applyFont="1" applyAlignment="1" applyProtection="1">
      <alignment horizontal="center" vertical="center"/>
    </xf>
    <xf numFmtId="41" fontId="1" fillId="2" borderId="0" xfId="0" applyNumberFormat="1" applyFont="1" applyFill="1" applyAlignment="1" applyProtection="1">
      <alignment horizontal="right" vertical="center" shrinkToFit="1"/>
    </xf>
    <xf numFmtId="183" fontId="1" fillId="0" borderId="24" xfId="0" applyNumberFormat="1" applyFont="1" applyFill="1" applyBorder="1" applyAlignment="1">
      <alignment horizontal="center" vertical="center" shrinkToFit="1"/>
    </xf>
    <xf numFmtId="0" fontId="1" fillId="0" borderId="24" xfId="0" applyFont="1" applyBorder="1" applyAlignment="1">
      <alignment vertical="center"/>
    </xf>
    <xf numFmtId="189" fontId="1" fillId="2" borderId="24" xfId="0" applyNumberFormat="1" applyFont="1" applyFill="1" applyBorder="1" applyAlignment="1">
      <alignment horizontal="center" vertical="center" shrinkToFit="1"/>
    </xf>
    <xf numFmtId="183" fontId="1" fillId="0" borderId="3" xfId="0" applyNumberFormat="1" applyFont="1" applyFill="1" applyBorder="1" applyAlignment="1">
      <alignment horizontal="center" vertical="center" shrinkToFit="1"/>
    </xf>
    <xf numFmtId="183" fontId="1" fillId="0" borderId="2" xfId="0" applyNumberFormat="1" applyFont="1" applyFill="1" applyBorder="1" applyAlignment="1">
      <alignment horizontal="center" vertical="center" shrinkToFit="1"/>
    </xf>
    <xf numFmtId="183" fontId="1" fillId="0" borderId="4" xfId="0" applyNumberFormat="1"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189" fontId="1" fillId="4" borderId="24" xfId="0" applyNumberFormat="1" applyFont="1" applyFill="1" applyBorder="1" applyAlignment="1">
      <alignment horizontal="center" vertical="center" shrinkToFit="1"/>
    </xf>
    <xf numFmtId="0" fontId="1" fillId="0" borderId="15" xfId="0" applyFont="1" applyBorder="1" applyAlignment="1">
      <alignment vertical="center"/>
    </xf>
    <xf numFmtId="183" fontId="1" fillId="0" borderId="9" xfId="0" applyNumberFormat="1" applyFont="1" applyFill="1" applyBorder="1" applyAlignment="1">
      <alignment horizontal="center" vertical="center" shrinkToFit="1"/>
    </xf>
    <xf numFmtId="183" fontId="1" fillId="0" borderId="8" xfId="0" applyNumberFormat="1" applyFont="1" applyFill="1" applyBorder="1" applyAlignment="1">
      <alignment horizontal="center" vertical="center" shrinkToFit="1"/>
    </xf>
    <xf numFmtId="183" fontId="1" fillId="0" borderId="7" xfId="0" applyNumberFormat="1" applyFont="1" applyFill="1" applyBorder="1" applyAlignment="1">
      <alignment horizontal="center" vertical="center" shrinkToFit="1"/>
    </xf>
    <xf numFmtId="183" fontId="1" fillId="0" borderId="6" xfId="0" applyNumberFormat="1" applyFont="1" applyFill="1" applyBorder="1" applyAlignment="1">
      <alignment horizontal="center" vertical="center" shrinkToFit="1"/>
    </xf>
    <xf numFmtId="183" fontId="1" fillId="0" borderId="1" xfId="0" applyNumberFormat="1" applyFont="1" applyFill="1" applyBorder="1" applyAlignment="1">
      <alignment horizontal="center" vertical="center" shrinkToFit="1"/>
    </xf>
    <xf numFmtId="183" fontId="1" fillId="0" borderId="5" xfId="0" applyNumberFormat="1" applyFont="1" applyFill="1" applyBorder="1" applyAlignment="1">
      <alignment horizontal="center" vertical="center" shrinkToFit="1"/>
    </xf>
    <xf numFmtId="0" fontId="1" fillId="0" borderId="6" xfId="0" applyFont="1" applyBorder="1" applyAlignment="1">
      <alignment horizontal="center" vertical="top" shrinkToFit="1"/>
    </xf>
    <xf numFmtId="0" fontId="1" fillId="0" borderId="1" xfId="0" applyFont="1" applyBorder="1" applyAlignment="1">
      <alignment horizontal="center" vertical="top" shrinkToFit="1"/>
    </xf>
    <xf numFmtId="0" fontId="1" fillId="0" borderId="5" xfId="0" applyFont="1" applyBorder="1" applyAlignment="1">
      <alignment horizontal="center" vertical="top" shrinkToFit="1"/>
    </xf>
    <xf numFmtId="0" fontId="1" fillId="0" borderId="24" xfId="0" applyFont="1" applyBorder="1" applyAlignment="1">
      <alignment vertical="center" wrapText="1"/>
    </xf>
    <xf numFmtId="0" fontId="1" fillId="0" borderId="9"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vertical="center"/>
    </xf>
    <xf numFmtId="0" fontId="1" fillId="0" borderId="0" xfId="0" applyFont="1" applyAlignment="1">
      <alignment horizontal="righ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4" xfId="0" applyFont="1" applyBorder="1" applyAlignment="1">
      <alignment horizontal="center" vertical="center"/>
    </xf>
    <xf numFmtId="0" fontId="1" fillId="0" borderId="8" xfId="0" applyFont="1" applyBorder="1" applyAlignment="1">
      <alignment horizontal="left" vertical="center"/>
    </xf>
    <xf numFmtId="0" fontId="21" fillId="2" borderId="4" xfId="2" applyFont="1" applyFill="1" applyBorder="1" applyAlignment="1">
      <alignment horizontal="center" vertical="center" wrapText="1" shrinkToFit="1"/>
    </xf>
    <xf numFmtId="0" fontId="11" fillId="0" borderId="0" xfId="1" applyFont="1" applyBorder="1" applyAlignment="1">
      <alignment horizontal="left" vertical="center" wrapText="1"/>
    </xf>
    <xf numFmtId="14" fontId="21" fillId="2" borderId="24" xfId="2" applyNumberFormat="1" applyFont="1" applyFill="1" applyBorder="1" applyAlignment="1">
      <alignment horizontal="center" vertical="center" wrapText="1"/>
    </xf>
    <xf numFmtId="3" fontId="17" fillId="0" borderId="24" xfId="2" applyNumberFormat="1" applyFont="1" applyFill="1" applyBorder="1" applyAlignment="1">
      <alignment horizontal="center" vertical="center" wrapText="1"/>
    </xf>
    <xf numFmtId="0" fontId="21" fillId="0" borderId="4" xfId="2" applyFont="1" applyFill="1" applyBorder="1" applyAlignment="1">
      <alignment horizontal="center" vertical="center" wrapText="1" shrinkToFit="1"/>
    </xf>
    <xf numFmtId="0" fontId="21" fillId="0" borderId="24" xfId="2" applyFont="1" applyFill="1" applyBorder="1" applyAlignment="1">
      <alignment horizontal="center" vertical="center" wrapText="1" shrinkToFit="1"/>
    </xf>
    <xf numFmtId="177" fontId="21" fillId="2" borderId="24" xfId="2" applyNumberFormat="1" applyFont="1" applyFill="1" applyBorder="1" applyAlignment="1">
      <alignment horizontal="right" vertical="center"/>
    </xf>
    <xf numFmtId="177" fontId="21" fillId="0" borderId="24" xfId="2" applyNumberFormat="1" applyFont="1" applyFill="1" applyBorder="1" applyAlignment="1">
      <alignment horizontal="right" vertical="center"/>
    </xf>
    <xf numFmtId="0" fontId="17" fillId="0" borderId="24" xfId="2" applyFont="1" applyFill="1" applyBorder="1" applyAlignment="1">
      <alignment horizontal="center" vertical="center" shrinkToFit="1"/>
    </xf>
    <xf numFmtId="186" fontId="21" fillId="0" borderId="4" xfId="2" applyNumberFormat="1" applyFont="1" applyFill="1" applyBorder="1" applyAlignment="1">
      <alignment horizontal="center" vertical="center" wrapText="1"/>
    </xf>
    <xf numFmtId="186" fontId="21" fillId="0" borderId="24" xfId="2" applyNumberFormat="1" applyFont="1" applyFill="1" applyBorder="1" applyAlignment="1">
      <alignment horizontal="center" vertical="center" wrapText="1"/>
    </xf>
    <xf numFmtId="184" fontId="21" fillId="2" borderId="24" xfId="3" applyNumberFormat="1" applyFont="1" applyFill="1" applyBorder="1" applyAlignment="1">
      <alignment horizontal="center" vertical="center" shrinkToFit="1"/>
    </xf>
    <xf numFmtId="10" fontId="21" fillId="0" borderId="24" xfId="2" applyNumberFormat="1" applyFont="1" applyFill="1" applyBorder="1" applyAlignment="1">
      <alignment horizontal="center" vertical="center" shrinkToFit="1"/>
    </xf>
    <xf numFmtId="177" fontId="21" fillId="2" borderId="24" xfId="2" applyNumberFormat="1" applyFont="1" applyFill="1" applyBorder="1" applyAlignment="1">
      <alignment horizontal="center" vertical="center" shrinkToFi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41" fontId="17" fillId="0" borderId="24" xfId="3" applyFont="1" applyFill="1" applyBorder="1" applyAlignment="1">
      <alignment horizontal="center" vertical="center" wrapText="1" shrinkToFit="1"/>
    </xf>
    <xf numFmtId="41" fontId="17" fillId="0" borderId="24" xfId="3" applyFont="1" applyFill="1" applyBorder="1" applyAlignment="1">
      <alignment horizontal="center" vertical="center" shrinkToFit="1"/>
    </xf>
    <xf numFmtId="181" fontId="21" fillId="2" borderId="24" xfId="2" applyNumberFormat="1" applyFont="1" applyFill="1" applyBorder="1" applyAlignment="1">
      <alignment horizontal="right" vertical="center" shrinkToFit="1"/>
    </xf>
    <xf numFmtId="41" fontId="21" fillId="2" borderId="24" xfId="3" applyFont="1" applyFill="1" applyBorder="1" applyAlignment="1">
      <alignment horizontal="center" vertical="center" wrapText="1"/>
    </xf>
    <xf numFmtId="181" fontId="21" fillId="2" borderId="24" xfId="3" applyNumberFormat="1" applyFont="1" applyFill="1" applyBorder="1" applyAlignment="1">
      <alignment horizontal="right" vertical="center" shrinkToFit="1"/>
    </xf>
    <xf numFmtId="10" fontId="21" fillId="2" borderId="24" xfId="2" applyNumberFormat="1" applyFont="1" applyFill="1" applyBorder="1" applyAlignment="1">
      <alignment horizontal="center" vertical="center" shrinkToFit="1"/>
    </xf>
    <xf numFmtId="0" fontId="17" fillId="0" borderId="0" xfId="2" applyFont="1" applyBorder="1" applyAlignment="1">
      <alignment horizontal="right" vertical="center" wrapText="1"/>
    </xf>
    <xf numFmtId="41" fontId="17" fillId="2" borderId="24" xfId="3" applyFont="1" applyFill="1" applyBorder="1" applyAlignment="1">
      <alignment horizontal="center" vertical="center" wrapText="1"/>
    </xf>
    <xf numFmtId="181" fontId="17" fillId="2" borderId="24" xfId="3" applyNumberFormat="1" applyFont="1" applyFill="1" applyBorder="1" applyAlignment="1">
      <alignment horizontal="right" vertical="center" shrinkToFit="1"/>
    </xf>
    <xf numFmtId="181" fontId="17" fillId="2" borderId="24" xfId="2" applyNumberFormat="1" applyFont="1" applyFill="1" applyBorder="1" applyAlignment="1">
      <alignment horizontal="right" vertical="center" shrinkToFit="1"/>
    </xf>
    <xf numFmtId="0" fontId="17" fillId="0" borderId="24" xfId="2" applyFont="1" applyBorder="1" applyAlignment="1">
      <alignment horizontal="center" vertical="center" wrapText="1"/>
    </xf>
    <xf numFmtId="41" fontId="17" fillId="2" borderId="24" xfId="2" applyNumberFormat="1" applyFont="1" applyFill="1" applyBorder="1" applyAlignment="1">
      <alignment horizontal="center" vertical="center" shrinkToFit="1"/>
    </xf>
    <xf numFmtId="0" fontId="17" fillId="2" borderId="24" xfId="2" applyFont="1" applyFill="1" applyBorder="1" applyAlignment="1">
      <alignment horizontal="center" vertical="center" wrapText="1"/>
    </xf>
    <xf numFmtId="177" fontId="17" fillId="2" borderId="24" xfId="2" applyNumberFormat="1" applyFont="1" applyFill="1" applyBorder="1" applyAlignment="1">
      <alignment horizontal="right" vertical="center" shrinkToFit="1"/>
    </xf>
    <xf numFmtId="0" fontId="17" fillId="3" borderId="0" xfId="2" applyFont="1" applyFill="1" applyBorder="1" applyAlignment="1">
      <alignment horizontal="left" vertical="center" wrapText="1"/>
    </xf>
    <xf numFmtId="0" fontId="20" fillId="2" borderId="24" xfId="2" quotePrefix="1" applyFont="1" applyFill="1" applyBorder="1" applyAlignment="1">
      <alignment horizontal="left" vertical="center" wrapText="1"/>
    </xf>
    <xf numFmtId="0" fontId="20" fillId="2" borderId="24" xfId="2" applyFont="1" applyFill="1" applyBorder="1" applyAlignment="1">
      <alignment horizontal="left" vertical="center" wrapText="1"/>
    </xf>
    <xf numFmtId="0" fontId="10" fillId="2" borderId="24" xfId="2" quotePrefix="1" applyFont="1" applyFill="1" applyBorder="1" applyAlignment="1">
      <alignment horizontal="center" vertical="center" wrapText="1"/>
    </xf>
    <xf numFmtId="0" fontId="21" fillId="2" borderId="24" xfId="2" applyNumberFormat="1" applyFont="1" applyFill="1" applyBorder="1" applyAlignment="1">
      <alignment horizontal="center" vertical="center" shrinkToFit="1"/>
    </xf>
    <xf numFmtId="181" fontId="21" fillId="2" borderId="24" xfId="2" applyNumberFormat="1" applyFont="1" applyFill="1" applyBorder="1" applyAlignment="1">
      <alignment horizontal="center" vertical="center" wrapText="1"/>
    </xf>
    <xf numFmtId="0" fontId="1" fillId="0" borderId="0" xfId="0" applyFont="1" applyBorder="1" applyAlignment="1">
      <alignment horizontal="left" vertical="center"/>
    </xf>
    <xf numFmtId="0" fontId="1" fillId="0" borderId="0" xfId="0" quotePrefix="1" applyFont="1" applyBorder="1" applyAlignment="1">
      <alignment horizontal="left" vertical="center" wrapText="1"/>
    </xf>
    <xf numFmtId="0" fontId="1" fillId="0" borderId="0" xfId="0" quotePrefix="1" applyFont="1" applyBorder="1" applyAlignment="1">
      <alignment horizontal="left" vertical="center"/>
    </xf>
    <xf numFmtId="0" fontId="11" fillId="0" borderId="0" xfId="1" applyFont="1" applyBorder="1" applyAlignment="1">
      <alignment horizontal="left" vertical="top" wrapText="1"/>
    </xf>
    <xf numFmtId="10" fontId="10" fillId="0" borderId="3" xfId="2" applyNumberFormat="1" applyFont="1" applyFill="1" applyBorder="1" applyAlignment="1" applyProtection="1">
      <alignment horizontal="center" vertical="center" shrinkToFit="1"/>
    </xf>
    <xf numFmtId="10" fontId="10" fillId="0" borderId="2" xfId="2" applyNumberFormat="1" applyFont="1" applyFill="1" applyBorder="1" applyAlignment="1" applyProtection="1">
      <alignment horizontal="center" vertical="center" shrinkToFit="1"/>
    </xf>
    <xf numFmtId="10" fontId="10" fillId="0" borderId="4" xfId="2" applyNumberFormat="1" applyFont="1" applyFill="1" applyBorder="1" applyAlignment="1" applyProtection="1">
      <alignment horizontal="center" vertical="center" shrinkToFit="1"/>
    </xf>
    <xf numFmtId="3" fontId="10" fillId="2" borderId="3" xfId="2" applyNumberFormat="1" applyFont="1" applyFill="1" applyBorder="1" applyAlignment="1">
      <alignment horizontal="center" vertical="center" wrapText="1"/>
    </xf>
    <xf numFmtId="3" fontId="10" fillId="2" borderId="2" xfId="2" applyNumberFormat="1" applyFont="1" applyFill="1" applyBorder="1" applyAlignment="1">
      <alignment horizontal="center" vertical="center" wrapText="1"/>
    </xf>
    <xf numFmtId="3" fontId="10" fillId="2" borderId="4" xfId="2" applyNumberFormat="1" applyFont="1" applyFill="1" applyBorder="1" applyAlignment="1">
      <alignment horizontal="center" vertical="center" wrapText="1"/>
    </xf>
    <xf numFmtId="0" fontId="10" fillId="0" borderId="4" xfId="2" applyFont="1" applyFill="1" applyBorder="1" applyAlignment="1">
      <alignment horizontal="center" vertical="center" wrapText="1"/>
    </xf>
    <xf numFmtId="41" fontId="10" fillId="2" borderId="3" xfId="3" applyNumberFormat="1" applyFont="1" applyFill="1" applyBorder="1" applyAlignment="1">
      <alignment horizontal="right" vertical="center" shrinkToFit="1"/>
    </xf>
    <xf numFmtId="41" fontId="10" fillId="2" borderId="2" xfId="3" applyNumberFormat="1" applyFont="1" applyFill="1" applyBorder="1" applyAlignment="1">
      <alignment horizontal="right" vertical="center" shrinkToFit="1"/>
    </xf>
    <xf numFmtId="41" fontId="10" fillId="2" borderId="4" xfId="3" applyNumberFormat="1" applyFont="1" applyFill="1" applyBorder="1" applyAlignment="1">
      <alignment horizontal="right" vertical="center" shrinkToFit="1"/>
    </xf>
    <xf numFmtId="41" fontId="10" fillId="0" borderId="3" xfId="3" applyNumberFormat="1" applyFont="1" applyFill="1" applyBorder="1" applyAlignment="1">
      <alignment horizontal="right" vertical="center" shrinkToFit="1"/>
    </xf>
    <xf numFmtId="41" fontId="10" fillId="0" borderId="2" xfId="3" applyNumberFormat="1" applyFont="1" applyFill="1" applyBorder="1" applyAlignment="1">
      <alignment horizontal="right" vertical="center" shrinkToFit="1"/>
    </xf>
    <xf numFmtId="41" fontId="10" fillId="0" borderId="4" xfId="3" applyNumberFormat="1" applyFont="1" applyFill="1" applyBorder="1" applyAlignment="1">
      <alignment horizontal="right" vertical="center" shrinkToFit="1"/>
    </xf>
    <xf numFmtId="10" fontId="10" fillId="0" borderId="3" xfId="2" applyNumberFormat="1" applyFont="1" applyFill="1" applyBorder="1" applyAlignment="1">
      <alignment horizontal="center" vertical="center" shrinkToFit="1"/>
    </xf>
    <xf numFmtId="10" fontId="10" fillId="0" borderId="2" xfId="2" applyNumberFormat="1" applyFont="1" applyFill="1" applyBorder="1" applyAlignment="1">
      <alignment horizontal="center" vertical="center" shrinkToFit="1"/>
    </xf>
    <xf numFmtId="10" fontId="10" fillId="0" borderId="4" xfId="2" applyNumberFormat="1" applyFont="1" applyFill="1" applyBorder="1" applyAlignment="1">
      <alignment horizontal="center" vertical="center" shrinkToFit="1"/>
    </xf>
    <xf numFmtId="3" fontId="10" fillId="0" borderId="3" xfId="2" applyNumberFormat="1" applyFont="1" applyFill="1" applyBorder="1" applyAlignment="1">
      <alignment horizontal="center" vertical="center" wrapText="1"/>
    </xf>
    <xf numFmtId="3" fontId="10" fillId="0" borderId="2" xfId="2" applyNumberFormat="1" applyFont="1" applyFill="1" applyBorder="1" applyAlignment="1">
      <alignment horizontal="center" vertical="center" wrapText="1"/>
    </xf>
    <xf numFmtId="3" fontId="10" fillId="0" borderId="4" xfId="2" applyNumberFormat="1" applyFont="1" applyFill="1" applyBorder="1" applyAlignment="1">
      <alignment horizontal="center" vertical="center" wrapText="1"/>
    </xf>
    <xf numFmtId="41" fontId="4" fillId="2" borderId="3" xfId="3" applyNumberFormat="1" applyFont="1" applyFill="1" applyBorder="1" applyAlignment="1">
      <alignment horizontal="right" vertical="center" shrinkToFit="1"/>
    </xf>
    <xf numFmtId="41" fontId="4" fillId="2" borderId="2" xfId="3" applyNumberFormat="1" applyFont="1" applyFill="1" applyBorder="1" applyAlignment="1">
      <alignment horizontal="right" vertical="center" shrinkToFit="1"/>
    </xf>
    <xf numFmtId="41" fontId="4" fillId="2" borderId="4" xfId="3" applyNumberFormat="1" applyFont="1" applyFill="1" applyBorder="1" applyAlignment="1">
      <alignment horizontal="right" vertical="center" shrinkToFit="1"/>
    </xf>
    <xf numFmtId="0" fontId="10" fillId="0" borderId="9"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7" fillId="0" borderId="4" xfId="2" applyFont="1" applyFill="1" applyBorder="1" applyAlignment="1">
      <alignment horizontal="center" vertical="center" wrapText="1"/>
    </xf>
    <xf numFmtId="177" fontId="17" fillId="2" borderId="24" xfId="2" applyNumberFormat="1" applyFont="1" applyFill="1" applyBorder="1" applyAlignment="1">
      <alignment horizontal="right" vertical="center" wrapText="1"/>
    </xf>
    <xf numFmtId="10" fontId="17" fillId="0" borderId="24" xfId="2" applyNumberFormat="1" applyFont="1" applyFill="1" applyBorder="1" applyAlignment="1">
      <alignment horizontal="center" vertical="center" shrinkToFit="1"/>
    </xf>
    <xf numFmtId="177" fontId="21" fillId="2" borderId="24" xfId="3" applyNumberFormat="1" applyFont="1" applyFill="1" applyBorder="1" applyAlignment="1">
      <alignment horizontal="right" vertical="center" shrinkToFit="1"/>
    </xf>
    <xf numFmtId="0" fontId="10" fillId="4" borderId="24" xfId="2" applyFont="1" applyFill="1" applyBorder="1" applyAlignment="1">
      <alignment horizontal="center" vertical="center" wrapText="1"/>
    </xf>
    <xf numFmtId="0" fontId="1" fillId="4" borderId="24" xfId="0" applyFont="1" applyFill="1" applyBorder="1">
      <alignment vertical="center"/>
    </xf>
    <xf numFmtId="3" fontId="10" fillId="4" borderId="24" xfId="2" applyNumberFormat="1" applyFont="1" applyFill="1" applyBorder="1" applyAlignment="1">
      <alignment horizontal="center" vertical="center" wrapText="1"/>
    </xf>
    <xf numFmtId="10" fontId="21" fillId="2" borderId="24" xfId="2" applyNumberFormat="1" applyFont="1" applyFill="1" applyBorder="1" applyAlignment="1">
      <alignment horizontal="center" vertical="center" wrapText="1"/>
    </xf>
    <xf numFmtId="177" fontId="27" fillId="2" borderId="24" xfId="3" applyNumberFormat="1" applyFont="1" applyFill="1" applyBorder="1" applyAlignment="1">
      <alignment horizontal="right" vertical="center" shrinkToFit="1"/>
    </xf>
    <xf numFmtId="0" fontId="27" fillId="2" borderId="4" xfId="2" applyFont="1" applyFill="1" applyBorder="1" applyAlignment="1">
      <alignment horizontal="center" vertical="center" wrapText="1" shrinkToFit="1"/>
    </xf>
    <xf numFmtId="0" fontId="27" fillId="2" borderId="24" xfId="2" applyFont="1" applyFill="1" applyBorder="1" applyAlignment="1">
      <alignment horizontal="center" vertical="center" wrapText="1" shrinkToFit="1"/>
    </xf>
    <xf numFmtId="0" fontId="33" fillId="2" borderId="4" xfId="2" applyFont="1" applyFill="1" applyBorder="1" applyAlignment="1">
      <alignment horizontal="center" vertical="center" wrapText="1" shrinkToFit="1"/>
    </xf>
    <xf numFmtId="0" fontId="33" fillId="2" borderId="24" xfId="2" applyFont="1" applyFill="1" applyBorder="1" applyAlignment="1">
      <alignment horizontal="center" vertical="center" wrapText="1" shrinkToFit="1"/>
    </xf>
    <xf numFmtId="177" fontId="6" fillId="2" borderId="24" xfId="2" applyNumberFormat="1" applyFont="1" applyFill="1" applyBorder="1" applyAlignment="1">
      <alignment horizontal="right" vertical="center" shrinkToFit="1"/>
    </xf>
    <xf numFmtId="0" fontId="17" fillId="2" borderId="4" xfId="2" applyFont="1" applyFill="1" applyBorder="1" applyAlignment="1">
      <alignment horizontal="center" vertical="center" wrapText="1"/>
    </xf>
    <xf numFmtId="0" fontId="21" fillId="2" borderId="24" xfId="2" applyFont="1" applyFill="1" applyBorder="1" applyAlignment="1">
      <alignment horizontal="left" vertical="center" wrapText="1"/>
    </xf>
    <xf numFmtId="0" fontId="17" fillId="0" borderId="9"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6" fillId="2" borderId="15" xfId="2" applyFont="1" applyFill="1" applyBorder="1" applyAlignment="1">
      <alignment horizontal="left" vertical="center" wrapText="1"/>
    </xf>
    <xf numFmtId="0" fontId="17" fillId="0" borderId="11"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6" fillId="2" borderId="24" xfId="2" applyFont="1" applyFill="1" applyBorder="1" applyAlignment="1">
      <alignment horizontal="left" vertical="center" wrapText="1"/>
    </xf>
    <xf numFmtId="177" fontId="21" fillId="2" borderId="15" xfId="2" applyNumberFormat="1" applyFont="1" applyFill="1" applyBorder="1" applyAlignment="1">
      <alignment horizontal="right" vertical="center" shrinkToFit="1"/>
    </xf>
    <xf numFmtId="0" fontId="17" fillId="0" borderId="25" xfId="2" applyFont="1" applyFill="1" applyBorder="1" applyAlignment="1">
      <alignment horizontal="center" vertical="center" wrapText="1"/>
    </xf>
    <xf numFmtId="0" fontId="17" fillId="0" borderId="15" xfId="2" applyFont="1" applyFill="1" applyBorder="1" applyAlignment="1">
      <alignment horizontal="center" vertical="center" wrapText="1"/>
    </xf>
    <xf numFmtId="0" fontId="6" fillId="2" borderId="25" xfId="2" applyFont="1" applyFill="1" applyBorder="1" applyAlignment="1">
      <alignment horizontal="left" vertical="center" wrapText="1"/>
    </xf>
    <xf numFmtId="177" fontId="21" fillId="2" borderId="25" xfId="2" applyNumberFormat="1" applyFont="1" applyFill="1" applyBorder="1" applyAlignment="1">
      <alignment horizontal="right" vertical="center" shrinkToFit="1"/>
    </xf>
    <xf numFmtId="0" fontId="17" fillId="0" borderId="3" xfId="2" applyFont="1" applyFill="1" applyBorder="1" applyAlignment="1">
      <alignment horizontal="center" vertical="center" wrapText="1"/>
    </xf>
    <xf numFmtId="0" fontId="17" fillId="0" borderId="2" xfId="2" applyFont="1" applyFill="1" applyBorder="1" applyAlignment="1">
      <alignment horizontal="center" vertical="center" wrapText="1"/>
    </xf>
    <xf numFmtId="177" fontId="21" fillId="2" borderId="3" xfId="2" applyNumberFormat="1" applyFont="1" applyFill="1" applyBorder="1" applyAlignment="1">
      <alignment horizontal="center" vertical="center" shrinkToFit="1"/>
    </xf>
    <xf numFmtId="177" fontId="21" fillId="2" borderId="2" xfId="2" applyNumberFormat="1" applyFont="1" applyFill="1" applyBorder="1" applyAlignment="1">
      <alignment horizontal="center" vertical="center" shrinkToFit="1"/>
    </xf>
    <xf numFmtId="177" fontId="21" fillId="2" borderId="4" xfId="2" applyNumberFormat="1" applyFont="1" applyFill="1" applyBorder="1" applyAlignment="1">
      <alignment horizontal="center" vertical="center" shrinkToFi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1" fillId="0" borderId="8" xfId="0" applyFont="1" applyBorder="1" applyAlignment="1">
      <alignment horizontal="left" vertical="center" wrapText="1"/>
    </xf>
    <xf numFmtId="177" fontId="17" fillId="0" borderId="24" xfId="2" applyNumberFormat="1" applyFont="1" applyFill="1" applyBorder="1" applyAlignment="1">
      <alignment horizontal="right" vertical="center" shrinkToFit="1"/>
    </xf>
    <xf numFmtId="3" fontId="17" fillId="0" borderId="2" xfId="2" applyNumberFormat="1" applyFont="1" applyFill="1" applyBorder="1" applyAlignment="1">
      <alignment horizontal="center" vertical="center" shrinkToFit="1"/>
    </xf>
    <xf numFmtId="3" fontId="17" fillId="2" borderId="2" xfId="2" applyNumberFormat="1" applyFont="1" applyFill="1" applyBorder="1" applyAlignment="1">
      <alignment horizontal="center" vertical="center" shrinkToFit="1"/>
    </xf>
    <xf numFmtId="187" fontId="17" fillId="0" borderId="24" xfId="5" applyNumberFormat="1" applyFont="1" applyFill="1" applyBorder="1" applyAlignment="1">
      <alignment horizontal="center" vertical="center" shrinkToFi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41" fontId="17" fillId="0" borderId="2" xfId="2" applyNumberFormat="1" applyFont="1" applyFill="1" applyBorder="1" applyAlignment="1">
      <alignment horizontal="center" vertical="center" shrinkToFit="1"/>
    </xf>
    <xf numFmtId="181" fontId="17" fillId="0" borderId="24" xfId="2" applyNumberFormat="1" applyFont="1" applyFill="1" applyBorder="1" applyAlignment="1">
      <alignment horizontal="center" vertical="center" shrinkToFit="1"/>
    </xf>
    <xf numFmtId="181" fontId="17" fillId="2" borderId="24" xfId="2" applyNumberFormat="1" applyFont="1" applyFill="1" applyBorder="1" applyAlignment="1">
      <alignment horizontal="center" vertical="center" shrinkToFit="1"/>
    </xf>
    <xf numFmtId="3" fontId="21" fillId="2" borderId="24" xfId="2" applyNumberFormat="1" applyFont="1" applyFill="1" applyBorder="1" applyAlignment="1">
      <alignment horizontal="center" vertical="center" wrapText="1" shrinkToFit="1"/>
    </xf>
    <xf numFmtId="181" fontId="21" fillId="2" borderId="24" xfId="3" applyNumberFormat="1" applyFont="1" applyFill="1" applyBorder="1" applyAlignment="1">
      <alignment horizontal="center" vertical="center" shrinkToFit="1"/>
    </xf>
    <xf numFmtId="14" fontId="21" fillId="2" borderId="24" xfId="2" applyNumberFormat="1" applyFont="1" applyFill="1" applyBorder="1" applyAlignment="1">
      <alignment horizontal="center" vertical="center" shrinkToFit="1"/>
    </xf>
    <xf numFmtId="9" fontId="21" fillId="2" borderId="24" xfId="2" applyNumberFormat="1" applyFont="1" applyFill="1" applyBorder="1" applyAlignment="1">
      <alignment horizontal="center" vertical="center" shrinkToFit="1"/>
    </xf>
    <xf numFmtId="0" fontId="32" fillId="0" borderId="0" xfId="0" applyFont="1">
      <alignment vertical="center"/>
    </xf>
    <xf numFmtId="0" fontId="1" fillId="0" borderId="11" xfId="0" applyFont="1" applyBorder="1" applyAlignment="1">
      <alignment horizontal="left" vertical="center" wrapText="1"/>
    </xf>
    <xf numFmtId="0" fontId="10" fillId="0" borderId="0" xfId="2" applyFont="1" applyBorder="1" applyAlignment="1">
      <alignment horizontal="left" vertical="center" wrapText="1"/>
    </xf>
    <xf numFmtId="0" fontId="1"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5" xfId="0" applyFont="1" applyFill="1" applyBorder="1" applyAlignment="1">
      <alignment horizontal="left" vertical="center" wrapText="1"/>
    </xf>
    <xf numFmtId="181" fontId="5" fillId="2" borderId="4" xfId="3" applyNumberFormat="1" applyFont="1" applyFill="1" applyBorder="1" applyAlignment="1">
      <alignment vertical="center" shrinkToFit="1"/>
    </xf>
    <xf numFmtId="181" fontId="5" fillId="2" borderId="24" xfId="3" applyNumberFormat="1" applyFont="1" applyFill="1" applyBorder="1" applyAlignment="1">
      <alignment vertical="center" shrinkToFit="1"/>
    </xf>
    <xf numFmtId="181" fontId="5" fillId="0" borderId="24" xfId="3" applyNumberFormat="1" applyFont="1" applyFill="1" applyBorder="1" applyAlignment="1">
      <alignment vertical="center" shrinkToFit="1"/>
    </xf>
    <xf numFmtId="0" fontId="7" fillId="0" borderId="3" xfId="0" applyFont="1" applyBorder="1" applyAlignment="1">
      <alignment vertical="top" wrapText="1"/>
    </xf>
    <xf numFmtId="0" fontId="1" fillId="0" borderId="2" xfId="0" applyFont="1" applyBorder="1" applyAlignment="1">
      <alignment vertical="top"/>
    </xf>
    <xf numFmtId="0" fontId="1" fillId="0" borderId="1" xfId="0" applyFont="1" applyBorder="1" applyAlignment="1">
      <alignment vertical="top"/>
    </xf>
    <xf numFmtId="0" fontId="1" fillId="0" borderId="5" xfId="0" applyFont="1" applyBorder="1" applyAlignment="1">
      <alignment vertical="top"/>
    </xf>
    <xf numFmtId="0" fontId="12" fillId="0" borderId="0" xfId="1" applyFont="1" applyAlignment="1">
      <alignment horizontal="center" vertical="center"/>
    </xf>
    <xf numFmtId="181" fontId="5" fillId="0" borderId="7" xfId="3" applyNumberFormat="1" applyFont="1" applyFill="1" applyBorder="1" applyAlignment="1">
      <alignment vertical="center"/>
    </xf>
    <xf numFmtId="181" fontId="5" fillId="0" borderId="25" xfId="3" applyNumberFormat="1" applyFont="1" applyFill="1" applyBorder="1" applyAlignment="1">
      <alignment vertical="center"/>
    </xf>
    <xf numFmtId="181" fontId="5" fillId="0" borderId="32" xfId="3" applyNumberFormat="1" applyFont="1" applyFill="1" applyBorder="1" applyAlignment="1">
      <alignment vertical="center"/>
    </xf>
    <xf numFmtId="181" fontId="5" fillId="0" borderId="26" xfId="3" applyNumberFormat="1" applyFont="1" applyFill="1" applyBorder="1" applyAlignment="1">
      <alignment vertical="center"/>
    </xf>
    <xf numFmtId="181" fontId="5" fillId="2" borderId="4" xfId="3" applyNumberFormat="1" applyFont="1" applyFill="1" applyBorder="1" applyAlignment="1">
      <alignment vertical="center"/>
    </xf>
    <xf numFmtId="181" fontId="5" fillId="2" borderId="24" xfId="3" applyNumberFormat="1" applyFont="1" applyFill="1" applyBorder="1" applyAlignment="1">
      <alignment vertical="center"/>
    </xf>
    <xf numFmtId="181" fontId="5" fillId="0" borderId="24" xfId="3" applyNumberFormat="1" applyFont="1" applyFill="1" applyBorder="1" applyAlignment="1">
      <alignment vertical="center"/>
    </xf>
    <xf numFmtId="181" fontId="5" fillId="0" borderId="4" xfId="3" applyNumberFormat="1" applyFont="1" applyFill="1" applyBorder="1" applyAlignment="1">
      <alignment vertical="center"/>
    </xf>
    <xf numFmtId="181" fontId="5" fillId="2" borderId="3" xfId="3" applyNumberFormat="1" applyFont="1" applyFill="1" applyBorder="1" applyAlignment="1">
      <alignment vertical="center"/>
    </xf>
    <xf numFmtId="181" fontId="5" fillId="2" borderId="2" xfId="3" applyNumberFormat="1" applyFont="1" applyFill="1" applyBorder="1" applyAlignment="1">
      <alignment vertical="center"/>
    </xf>
    <xf numFmtId="181" fontId="5" fillId="0" borderId="3" xfId="3" applyNumberFormat="1" applyFont="1" applyFill="1" applyBorder="1" applyAlignment="1">
      <alignment vertical="center"/>
    </xf>
    <xf numFmtId="181" fontId="5" fillId="0" borderId="2" xfId="3" applyNumberFormat="1" applyFont="1" applyFill="1" applyBorder="1" applyAlignment="1">
      <alignment vertical="center"/>
    </xf>
    <xf numFmtId="181" fontId="5" fillId="0" borderId="4" xfId="3" applyNumberFormat="1" applyFont="1" applyFill="1" applyBorder="1" applyAlignment="1">
      <alignment vertical="center" shrinkToFit="1"/>
    </xf>
    <xf numFmtId="181" fontId="5" fillId="2" borderId="4" xfId="3" applyNumberFormat="1" applyFont="1" applyFill="1" applyBorder="1" applyAlignment="1" applyProtection="1">
      <alignment vertical="center" shrinkToFit="1"/>
    </xf>
    <xf numFmtId="181" fontId="5" fillId="2" borderId="24" xfId="3" applyNumberFormat="1" applyFont="1" applyFill="1" applyBorder="1" applyAlignment="1" applyProtection="1">
      <alignment vertical="center" shrinkToFit="1"/>
    </xf>
    <xf numFmtId="181" fontId="5" fillId="2" borderId="2" xfId="3" applyNumberFormat="1" applyFont="1" applyFill="1" applyBorder="1" applyAlignment="1">
      <alignment vertical="center" shrinkToFit="1"/>
    </xf>
    <xf numFmtId="181" fontId="5" fillId="0" borderId="3" xfId="3" applyNumberFormat="1" applyFont="1" applyFill="1" applyBorder="1" applyAlignment="1">
      <alignment vertical="center" shrinkToFit="1"/>
    </xf>
    <xf numFmtId="181" fontId="5" fillId="0" borderId="2" xfId="3" applyNumberFormat="1" applyFont="1" applyFill="1" applyBorder="1" applyAlignment="1">
      <alignment vertical="center" shrinkToFit="1"/>
    </xf>
    <xf numFmtId="181" fontId="5" fillId="2" borderId="3" xfId="3" applyNumberFormat="1" applyFont="1" applyFill="1" applyBorder="1" applyAlignment="1">
      <alignment vertical="center" shrinkToFit="1"/>
    </xf>
    <xf numFmtId="0" fontId="1" fillId="0" borderId="0" xfId="0" applyFont="1" applyFill="1" applyAlignment="1">
      <alignment vertical="center"/>
    </xf>
    <xf numFmtId="0" fontId="1" fillId="2" borderId="0" xfId="0" applyFont="1" applyFill="1" applyAlignment="1">
      <alignment vertical="center"/>
    </xf>
    <xf numFmtId="0" fontId="20" fillId="0" borderId="0" xfId="2" applyFont="1" applyBorder="1" applyAlignment="1">
      <alignment horizontal="right" vertical="center" wrapText="1"/>
    </xf>
    <xf numFmtId="0" fontId="28" fillId="0" borderId="3" xfId="0" applyFont="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41" fontId="28" fillId="0" borderId="3" xfId="3" applyFont="1" applyFill="1" applyBorder="1" applyAlignment="1">
      <alignment horizontal="center" vertical="center"/>
    </xf>
    <xf numFmtId="41" fontId="28" fillId="0" borderId="2" xfId="3" applyFont="1" applyFill="1" applyBorder="1" applyAlignment="1">
      <alignment horizontal="center" vertical="center"/>
    </xf>
    <xf numFmtId="41" fontId="28" fillId="0" borderId="4" xfId="3" applyFont="1" applyFill="1" applyBorder="1" applyAlignment="1">
      <alignment horizontal="center" vertical="center"/>
    </xf>
    <xf numFmtId="181" fontId="5" fillId="0" borderId="25" xfId="3" applyNumberFormat="1" applyFont="1" applyFill="1" applyBorder="1" applyAlignment="1">
      <alignment horizontal="right" vertical="center" shrinkToFit="1"/>
    </xf>
    <xf numFmtId="181" fontId="5" fillId="2" borderId="26" xfId="3" applyNumberFormat="1" applyFont="1" applyFill="1" applyBorder="1" applyAlignment="1">
      <alignment horizontal="right" vertical="center" shrinkToFit="1"/>
    </xf>
    <xf numFmtId="181" fontId="5" fillId="2" borderId="24" xfId="3" applyNumberFormat="1" applyFont="1" applyFill="1" applyBorder="1" applyAlignment="1">
      <alignment horizontal="right" vertical="center" shrinkToFit="1"/>
    </xf>
    <xf numFmtId="181" fontId="5" fillId="0" borderId="24" xfId="3" applyNumberFormat="1" applyFont="1" applyFill="1" applyBorder="1" applyAlignment="1">
      <alignment horizontal="right" vertical="center" shrinkToFit="1"/>
    </xf>
    <xf numFmtId="181" fontId="5" fillId="2" borderId="3" xfId="3" applyNumberFormat="1" applyFont="1" applyFill="1" applyBorder="1" applyAlignment="1">
      <alignment horizontal="center" vertical="center" shrinkToFit="1"/>
    </xf>
    <xf numFmtId="181" fontId="5" fillId="2" borderId="2" xfId="3" applyNumberFormat="1" applyFont="1" applyFill="1" applyBorder="1" applyAlignment="1">
      <alignment horizontal="center" vertical="center" shrinkToFit="1"/>
    </xf>
    <xf numFmtId="181" fontId="5" fillId="2" borderId="4" xfId="3" applyNumberFormat="1" applyFont="1" applyFill="1" applyBorder="1" applyAlignment="1">
      <alignment horizontal="center" vertical="center" shrinkToFit="1"/>
    </xf>
    <xf numFmtId="41" fontId="28" fillId="0" borderId="9" xfId="3" applyFont="1" applyBorder="1" applyAlignment="1">
      <alignment horizontal="center" vertical="center" shrinkToFit="1"/>
    </xf>
    <xf numFmtId="41" fontId="28" fillId="0" borderId="8" xfId="3" applyFont="1" applyBorder="1" applyAlignment="1">
      <alignment horizontal="center" vertical="center" shrinkToFit="1"/>
    </xf>
    <xf numFmtId="41" fontId="28" fillId="0" borderId="7" xfId="3" applyFont="1" applyBorder="1" applyAlignment="1">
      <alignment horizontal="center" vertical="center" shrinkToFit="1"/>
    </xf>
    <xf numFmtId="181" fontId="5" fillId="0" borderId="3" xfId="3" applyNumberFormat="1" applyFont="1" applyFill="1" applyBorder="1" applyAlignment="1">
      <alignment horizontal="right" vertical="center" shrinkToFit="1"/>
    </xf>
    <xf numFmtId="181" fontId="5" fillId="0" borderId="2" xfId="3" applyNumberFormat="1" applyFont="1" applyFill="1" applyBorder="1" applyAlignment="1">
      <alignment horizontal="right" vertical="center" shrinkToFit="1"/>
    </xf>
    <xf numFmtId="181" fontId="5" fillId="0" borderId="4" xfId="3" applyNumberFormat="1" applyFont="1" applyFill="1" applyBorder="1" applyAlignment="1">
      <alignment horizontal="right" vertical="center" shrinkToFit="1"/>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10" xfId="0" applyFont="1" applyBorder="1" applyAlignment="1">
      <alignment horizontal="center" vertical="center"/>
    </xf>
    <xf numFmtId="0" fontId="1" fillId="0" borderId="0" xfId="0" applyFont="1" applyFill="1" applyAlignment="1">
      <alignment horizontal="center" vertical="center"/>
    </xf>
    <xf numFmtId="188" fontId="1" fillId="0" borderId="0" xfId="0" applyNumberFormat="1" applyFont="1" applyFill="1" applyAlignment="1">
      <alignment horizontal="center" vertical="center"/>
    </xf>
    <xf numFmtId="0" fontId="20" fillId="0" borderId="0" xfId="2" applyFont="1" applyBorder="1" applyAlignment="1">
      <alignment horizontal="right" vertical="top" wrapText="1"/>
    </xf>
    <xf numFmtId="181" fontId="5" fillId="0" borderId="3" xfId="3" applyNumberFormat="1" applyFont="1" applyBorder="1" applyAlignment="1">
      <alignment horizontal="right" vertical="center" shrinkToFit="1"/>
    </xf>
    <xf numFmtId="181" fontId="5" fillId="0" borderId="2" xfId="3" applyNumberFormat="1" applyFont="1" applyBorder="1" applyAlignment="1">
      <alignment horizontal="right" vertical="center" shrinkToFit="1"/>
    </xf>
    <xf numFmtId="181" fontId="5" fillId="0" borderId="4" xfId="3" applyNumberFormat="1" applyFont="1" applyBorder="1" applyAlignment="1">
      <alignment horizontal="right" vertical="center" shrinkToFit="1"/>
    </xf>
    <xf numFmtId="181" fontId="5" fillId="2" borderId="3" xfId="3" applyNumberFormat="1" applyFont="1" applyFill="1" applyBorder="1" applyAlignment="1">
      <alignment horizontal="right" vertical="center" shrinkToFit="1"/>
    </xf>
    <xf numFmtId="181" fontId="5" fillId="2" borderId="2" xfId="3" applyNumberFormat="1" applyFont="1" applyFill="1" applyBorder="1" applyAlignment="1">
      <alignment horizontal="right" vertical="center" shrinkToFit="1"/>
    </xf>
    <xf numFmtId="181" fontId="5" fillId="2" borderId="4" xfId="3" applyNumberFormat="1" applyFont="1" applyFill="1" applyBorder="1" applyAlignment="1">
      <alignment horizontal="right" vertical="center" shrinkToFit="1"/>
    </xf>
    <xf numFmtId="181" fontId="5" fillId="4" borderId="3" xfId="3" applyNumberFormat="1" applyFont="1" applyFill="1" applyBorder="1" applyAlignment="1">
      <alignment horizontal="right" vertical="center" shrinkToFit="1"/>
    </xf>
    <xf numFmtId="181" fontId="5" fillId="4" borderId="2" xfId="3" applyNumberFormat="1" applyFont="1" applyFill="1" applyBorder="1" applyAlignment="1">
      <alignment horizontal="right" vertical="center" shrinkToFit="1"/>
    </xf>
    <xf numFmtId="181" fontId="5" fillId="4" borderId="4" xfId="3" applyNumberFormat="1" applyFont="1" applyFill="1" applyBorder="1" applyAlignment="1">
      <alignment horizontal="right" vertical="center" shrinkToFit="1"/>
    </xf>
    <xf numFmtId="0" fontId="28" fillId="0" borderId="24" xfId="0" applyFont="1" applyFill="1" applyBorder="1" applyAlignment="1">
      <alignment horizontal="center" vertical="center"/>
    </xf>
    <xf numFmtId="0" fontId="28" fillId="2" borderId="24" xfId="0" applyFont="1" applyFill="1" applyBorder="1" applyAlignment="1">
      <alignment horizontal="center" vertical="center"/>
    </xf>
    <xf numFmtId="41" fontId="28" fillId="0" borderId="24" xfId="3" applyFont="1" applyFill="1" applyBorder="1" applyAlignment="1">
      <alignment horizontal="center" vertical="center"/>
    </xf>
    <xf numFmtId="41" fontId="28" fillId="2" borderId="24" xfId="3" applyFont="1" applyFill="1" applyBorder="1" applyAlignment="1">
      <alignment horizontal="center" vertical="center"/>
    </xf>
    <xf numFmtId="181" fontId="5" fillId="0" borderId="6" xfId="3" applyNumberFormat="1" applyFont="1" applyBorder="1" applyAlignment="1">
      <alignment horizontal="right" vertical="center" shrinkToFit="1"/>
    </xf>
    <xf numFmtId="181" fontId="5" fillId="0" borderId="1" xfId="3" applyNumberFormat="1" applyFont="1" applyBorder="1" applyAlignment="1">
      <alignment horizontal="right" vertical="center" shrinkToFit="1"/>
    </xf>
    <xf numFmtId="181" fontId="5" fillId="0" borderId="5" xfId="3" applyNumberFormat="1" applyFont="1" applyBorder="1" applyAlignment="1">
      <alignment horizontal="right" vertical="center" shrinkToFit="1"/>
    </xf>
    <xf numFmtId="0" fontId="21" fillId="2" borderId="24" xfId="2" applyFont="1" applyFill="1" applyBorder="1" applyAlignment="1">
      <alignment horizontal="center" vertical="center" shrinkToFit="1"/>
    </xf>
    <xf numFmtId="177" fontId="21" fillId="0" borderId="24" xfId="2" applyNumberFormat="1" applyFont="1" applyFill="1" applyBorder="1" applyAlignment="1">
      <alignment horizontal="right" vertical="center" shrinkToFit="1"/>
    </xf>
    <xf numFmtId="31" fontId="21" fillId="2" borderId="24" xfId="2" applyNumberFormat="1" applyFont="1" applyFill="1" applyBorder="1" applyAlignment="1">
      <alignment horizontal="center" vertical="center" shrinkToFit="1"/>
    </xf>
    <xf numFmtId="31" fontId="21" fillId="2" borderId="24" xfId="2" applyNumberFormat="1" applyFont="1" applyFill="1" applyBorder="1" applyAlignment="1">
      <alignment horizontal="center" vertical="center" wrapText="1" shrinkToFit="1"/>
    </xf>
    <xf numFmtId="0" fontId="17" fillId="4" borderId="24" xfId="2" applyFont="1" applyFill="1" applyBorder="1" applyAlignment="1">
      <alignment horizontal="center" vertical="center" wrapText="1"/>
    </xf>
    <xf numFmtId="3" fontId="17" fillId="4" borderId="24" xfId="2" applyNumberFormat="1" applyFont="1" applyFill="1" applyBorder="1" applyAlignment="1">
      <alignment horizontal="center" vertical="center" wrapText="1"/>
    </xf>
    <xf numFmtId="0" fontId="1" fillId="0" borderId="10" xfId="0" applyFont="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2" fillId="0" borderId="0" xfId="0" quotePrefix="1" applyFont="1">
      <alignment vertical="center"/>
    </xf>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cellXfs>
  <cellStyles count="6">
    <cellStyle name="백분율" xfId="5" builtinId="5"/>
    <cellStyle name="쉼표 [0]" xfId="3" builtinId="6"/>
    <cellStyle name="표준" xfId="0" builtinId="0"/>
    <cellStyle name="표준 140" xfId="4" xr:uid="{00000000-0005-0000-0000-000003000000}"/>
    <cellStyle name="표준_국민강남명세" xfId="2" xr:uid="{00000000-0005-0000-0000-000004000000}"/>
    <cellStyle name="하이퍼링크" xfId="1" builtinId="8"/>
  </cellStyles>
  <dxfs count="0"/>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44450</xdr:colOff>
      <xdr:row>34</xdr:row>
      <xdr:rowOff>139701</xdr:rowOff>
    </xdr:from>
    <xdr:to>
      <xdr:col>11</xdr:col>
      <xdr:colOff>466725</xdr:colOff>
      <xdr:row>36</xdr:row>
      <xdr:rowOff>76201</xdr:rowOff>
    </xdr:to>
    <xdr:pic>
      <xdr:nvPicPr>
        <xdr:cNvPr id="7" name="그림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0900" y="7292976"/>
          <a:ext cx="422275" cy="355600"/>
        </a:xfrm>
        <a:prstGeom prst="rect">
          <a:avLst/>
        </a:prstGeom>
        <a:noFill/>
      </xdr:spPr>
    </xdr:pic>
    <xdr:clientData/>
  </xdr:twoCellAnchor>
  <xdr:twoCellAnchor>
    <xdr:from>
      <xdr:col>10</xdr:col>
      <xdr:colOff>828675</xdr:colOff>
      <xdr:row>34</xdr:row>
      <xdr:rowOff>152400</xdr:rowOff>
    </xdr:from>
    <xdr:to>
      <xdr:col>11</xdr:col>
      <xdr:colOff>400050</xdr:colOff>
      <xdr:row>35</xdr:row>
      <xdr:rowOff>190500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34075" y="7315200"/>
          <a:ext cx="409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100"/>
            <a:t>(</a:t>
          </a:r>
          <a:r>
            <a:rPr lang="ko-KR" altLang="en-US" sz="1100"/>
            <a:t>인</a:t>
          </a:r>
          <a:r>
            <a:rPr lang="en-US" altLang="ko-KR" sz="1100"/>
            <a:t>)</a:t>
          </a:r>
          <a:endParaRPr lang="ko-KR" altLang="en-US" sz="1100"/>
        </a:p>
      </xdr:txBody>
    </xdr:sp>
    <xdr:clientData/>
  </xdr:twoCellAnchor>
  <xdr:twoCellAnchor editAs="oneCell">
    <xdr:from>
      <xdr:col>11</xdr:col>
      <xdr:colOff>25400</xdr:colOff>
      <xdr:row>32</xdr:row>
      <xdr:rowOff>104775</xdr:rowOff>
    </xdr:from>
    <xdr:to>
      <xdr:col>11</xdr:col>
      <xdr:colOff>485775</xdr:colOff>
      <xdr:row>34</xdr:row>
      <xdr:rowOff>47625</xdr:rowOff>
    </xdr:to>
    <xdr:pic>
      <xdr:nvPicPr>
        <xdr:cNvPr id="8" name="그림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11850" y="6858000"/>
          <a:ext cx="460375" cy="342900"/>
        </a:xfrm>
        <a:prstGeom prst="rect">
          <a:avLst/>
        </a:prstGeom>
        <a:noFill/>
      </xdr:spPr>
    </xdr:pic>
    <xdr:clientData/>
  </xdr:twoCellAnchor>
  <xdr:twoCellAnchor editAs="oneCell">
    <xdr:from>
      <xdr:col>11</xdr:col>
      <xdr:colOff>1</xdr:colOff>
      <xdr:row>27</xdr:row>
      <xdr:rowOff>76200</xdr:rowOff>
    </xdr:from>
    <xdr:to>
      <xdr:col>11</xdr:col>
      <xdr:colOff>448363</xdr:colOff>
      <xdr:row>29</xdr:row>
      <xdr:rowOff>97611</xdr:rowOff>
    </xdr:to>
    <xdr:pic>
      <xdr:nvPicPr>
        <xdr:cNvPr id="6" name="그림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5943601" y="5838825"/>
          <a:ext cx="448362" cy="421461"/>
        </a:xfrm>
        <a:prstGeom prst="rect">
          <a:avLst/>
        </a:prstGeom>
      </xdr:spPr>
    </xdr:pic>
    <xdr:clientData/>
  </xdr:twoCellAnchor>
  <xdr:twoCellAnchor>
    <xdr:from>
      <xdr:col>11</xdr:col>
      <xdr:colOff>0</xdr:colOff>
      <xdr:row>27</xdr:row>
      <xdr:rowOff>152400</xdr:rowOff>
    </xdr:from>
    <xdr:to>
      <xdr:col>11</xdr:col>
      <xdr:colOff>409575</xdr:colOff>
      <xdr:row>29</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43600" y="5915025"/>
          <a:ext cx="409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100"/>
            <a:t>(</a:t>
          </a:r>
          <a:r>
            <a:rPr lang="ko-KR" altLang="en-US" sz="1100"/>
            <a:t>인</a:t>
          </a:r>
          <a:r>
            <a:rPr lang="en-US" altLang="ko-KR" sz="1100"/>
            <a:t>)</a:t>
          </a:r>
          <a:endParaRPr lang="ko-KR" altLang="en-US" sz="1100"/>
        </a:p>
      </xdr:txBody>
    </xdr:sp>
    <xdr:clientData/>
  </xdr:twoCellAnchor>
  <xdr:twoCellAnchor>
    <xdr:from>
      <xdr:col>11</xdr:col>
      <xdr:colOff>0</xdr:colOff>
      <xdr:row>32</xdr:row>
      <xdr:rowOff>152400</xdr:rowOff>
    </xdr:from>
    <xdr:to>
      <xdr:col>11</xdr:col>
      <xdr:colOff>409575</xdr:colOff>
      <xdr:row>34</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43600" y="6915150"/>
          <a:ext cx="409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100"/>
            <a:t>(</a:t>
          </a:r>
          <a:r>
            <a:rPr lang="ko-KR" altLang="en-US" sz="1100"/>
            <a:t>인</a:t>
          </a:r>
          <a:r>
            <a:rPr lang="en-US" altLang="ko-KR" sz="1100"/>
            <a:t>)</a:t>
          </a:r>
          <a:endParaRPr lang="ko-KR"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25871\Desktop\invest_type1_&#44060;&#512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1부.Ⅰ.1"/>
      <sheetName val="1부.Ⅰ.2.1)"/>
      <sheetName val="1부.Ⅰ.2.2)"/>
      <sheetName val="1부.Ⅰ.3.1)"/>
      <sheetName val="1부.Ⅰ.3.2)"/>
      <sheetName val="1부.Ⅰ.4.1)"/>
      <sheetName val="1부.Ⅰ.4.2)"/>
      <sheetName val="1부.Ⅰ.4.3)"/>
      <sheetName val="1부.Ⅰ.5"/>
      <sheetName val="2부.Ⅰ"/>
      <sheetName val="2부.Ⅱ"/>
      <sheetName val="3부.Ⅰ.1"/>
      <sheetName val="3부.Ⅰ.2"/>
      <sheetName val="3부.Ⅰ.3"/>
      <sheetName val="3부.Ⅱ.1"/>
      <sheetName val="3부.Ⅱ.2"/>
      <sheetName val="3부.Ⅱ.3"/>
      <sheetName val="4부.Ⅰ.1"/>
      <sheetName val="4부.Ⅱ.1.1)"/>
      <sheetName val="4부.Ⅱ.1.2)"/>
      <sheetName val="4부.Ⅱ.1.3)"/>
      <sheetName val="4부.Ⅱ.2.1-3)"/>
      <sheetName val="4부.Ⅱ.3"/>
      <sheetName val="4부.Ⅲ"/>
      <sheetName val="5부.Ⅰ_template"/>
      <sheetName val="5부.Ⅰ"/>
      <sheetName val="5부.Ⅱ"/>
      <sheetName val="6부.Ⅰ"/>
      <sheetName val="6부.Ⅱ"/>
      <sheetName val="7부.Ⅱ"/>
      <sheetName val="8부.l"/>
      <sheetName val="BS_Template"/>
      <sheetName val="BS_CODE"/>
      <sheetName val="8부.lV"/>
      <sheetName val="IS_CODE"/>
      <sheetName val="IS_Template"/>
      <sheetName val="8부.V"/>
      <sheetName val="8부.Vl"/>
      <sheetName val="8부.Vll"/>
      <sheetName val="8부.Vlll"/>
      <sheetName val="8부.lX"/>
      <sheetName val="9부.Ⅰ"/>
      <sheetName val="9부.Ⅱ,Ⅲ,Ⅳ"/>
      <sheetName val="9부.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R10">
            <v>0</v>
          </cell>
        </row>
      </sheetData>
      <sheetData sheetId="21"/>
      <sheetData sheetId="22">
        <row r="6">
          <cell r="R6">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row r="4">
          <cell r="T4" t="str">
            <v>기말</v>
          </cell>
        </row>
      </sheetData>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9"/>
  <sheetViews>
    <sheetView showGridLines="0" view="pageBreakPreview" zoomScaleNormal="100" zoomScaleSheetLayoutView="100" workbookViewId="0">
      <selection activeCell="O36" sqref="O36"/>
    </sheetView>
  </sheetViews>
  <sheetFormatPr defaultRowHeight="17" x14ac:dyDescent="0.45"/>
  <cols>
    <col min="1" max="1" width="3.58203125" customWidth="1"/>
    <col min="3" max="3" width="6.5" customWidth="1"/>
    <col min="4" max="4" width="12.58203125" customWidth="1"/>
    <col min="5" max="5" width="4.58203125" customWidth="1"/>
    <col min="6" max="6" width="5" customWidth="1"/>
    <col min="8" max="8" width="4.58203125" customWidth="1"/>
    <col min="9" max="9" width="5" customWidth="1"/>
    <col min="10" max="10" width="7" customWidth="1"/>
    <col min="11" max="11" width="11" customWidth="1"/>
    <col min="12" max="12" width="6.5" customWidth="1"/>
  </cols>
  <sheetData>
    <row r="1" spans="1:12" s="1" customFormat="1" ht="16" x14ac:dyDescent="0.45"/>
    <row r="2" spans="1:12" s="1" customFormat="1" ht="16" x14ac:dyDescent="0.45"/>
    <row r="3" spans="1:12" s="1" customFormat="1" ht="39" x14ac:dyDescent="0.45">
      <c r="A3" s="232" t="s">
        <v>0</v>
      </c>
      <c r="B3" s="232"/>
      <c r="C3" s="232"/>
      <c r="D3" s="232"/>
      <c r="E3" s="232"/>
      <c r="F3" s="232"/>
      <c r="G3" s="232"/>
      <c r="H3" s="232"/>
      <c r="I3" s="232"/>
      <c r="J3" s="232"/>
      <c r="K3" s="232"/>
      <c r="L3" s="232"/>
    </row>
    <row r="4" spans="1:12" s="1" customFormat="1" ht="9" customHeight="1" x14ac:dyDescent="0.45">
      <c r="A4" s="2"/>
      <c r="B4" s="2"/>
      <c r="C4" s="2"/>
      <c r="D4" s="2"/>
      <c r="E4" s="2"/>
      <c r="F4" s="2"/>
      <c r="G4" s="2"/>
      <c r="H4" s="2"/>
      <c r="I4" s="2"/>
      <c r="J4" s="2"/>
      <c r="K4" s="2"/>
      <c r="L4" s="2"/>
    </row>
    <row r="5" spans="1:12" s="1" customFormat="1" ht="7.5" customHeight="1" x14ac:dyDescent="0.45">
      <c r="D5" s="233"/>
      <c r="E5" s="233"/>
      <c r="F5" s="233"/>
      <c r="G5" s="233"/>
      <c r="H5" s="3"/>
      <c r="I5" s="4"/>
    </row>
    <row r="6" spans="1:12" s="1" customFormat="1" ht="17.5" x14ac:dyDescent="0.45">
      <c r="D6" s="234" t="s">
        <v>1072</v>
      </c>
      <c r="E6" s="234"/>
      <c r="F6" s="5" t="s">
        <v>1</v>
      </c>
      <c r="G6" s="234" t="s">
        <v>1073</v>
      </c>
      <c r="H6" s="234"/>
      <c r="I6" s="5" t="s">
        <v>2</v>
      </c>
    </row>
    <row r="7" spans="1:12" s="1" customFormat="1" ht="16" x14ac:dyDescent="0.45"/>
    <row r="8" spans="1:12" s="1" customFormat="1" ht="17.5" x14ac:dyDescent="0.45">
      <c r="E8" s="6" t="s">
        <v>3</v>
      </c>
      <c r="F8" s="14">
        <v>4</v>
      </c>
      <c r="G8" s="7" t="s">
        <v>4</v>
      </c>
    </row>
    <row r="9" spans="1:12" s="1" customFormat="1" ht="16" x14ac:dyDescent="0.45"/>
    <row r="10" spans="1:12" s="1" customFormat="1" ht="16" x14ac:dyDescent="0.45"/>
    <row r="11" spans="1:12" s="1" customFormat="1" ht="17.5" x14ac:dyDescent="0.45">
      <c r="B11" s="235" t="s">
        <v>5</v>
      </c>
      <c r="C11" s="235"/>
      <c r="D11" s="235"/>
      <c r="E11" s="235"/>
      <c r="F11" s="235"/>
      <c r="G11" s="9"/>
      <c r="H11" s="9"/>
      <c r="I11" s="9"/>
    </row>
    <row r="12" spans="1:12" s="1" customFormat="1" ht="6.75" customHeight="1" x14ac:dyDescent="0.45"/>
    <row r="13" spans="1:12" s="1" customFormat="1" ht="17.5" x14ac:dyDescent="0.45">
      <c r="D13" s="236"/>
      <c r="E13" s="236"/>
      <c r="F13" s="236"/>
      <c r="G13" s="236"/>
      <c r="H13" s="236"/>
      <c r="I13" s="236"/>
    </row>
    <row r="14" spans="1:12" s="1" customFormat="1" ht="38.25" customHeight="1" x14ac:dyDescent="0.45">
      <c r="B14" s="237" t="s">
        <v>6</v>
      </c>
      <c r="C14" s="235"/>
      <c r="D14" s="235"/>
      <c r="E14" s="235"/>
      <c r="F14" s="235"/>
      <c r="G14" s="235"/>
      <c r="H14" s="235"/>
      <c r="I14" s="235"/>
      <c r="J14" s="235"/>
      <c r="K14" s="235"/>
    </row>
    <row r="15" spans="1:12" s="1" customFormat="1" ht="16" x14ac:dyDescent="0.45"/>
    <row r="16" spans="1:12" s="1" customFormat="1" ht="16" x14ac:dyDescent="0.45"/>
    <row r="17" spans="4:11" s="1" customFormat="1" ht="16" x14ac:dyDescent="0.45">
      <c r="J17" s="238" t="s">
        <v>1074</v>
      </c>
      <c r="K17" s="239"/>
    </row>
    <row r="18" spans="4:11" s="1" customFormat="1" ht="16" x14ac:dyDescent="0.45"/>
    <row r="19" spans="4:11" s="1" customFormat="1" ht="16" x14ac:dyDescent="0.45"/>
    <row r="20" spans="4:11" s="1" customFormat="1" ht="16" x14ac:dyDescent="0.45"/>
    <row r="21" spans="4:11" s="1" customFormat="1" ht="16" x14ac:dyDescent="0.45"/>
    <row r="22" spans="4:11" s="1" customFormat="1" ht="16" x14ac:dyDescent="0.45"/>
    <row r="23" spans="4:11" s="1" customFormat="1" ht="16" x14ac:dyDescent="0.45"/>
    <row r="24" spans="4:11" s="1" customFormat="1" ht="16" x14ac:dyDescent="0.45"/>
    <row r="25" spans="4:11" s="1" customFormat="1" ht="16" x14ac:dyDescent="0.45"/>
    <row r="26" spans="4:11" s="1" customFormat="1" ht="16" x14ac:dyDescent="0.45"/>
    <row r="27" spans="4:11" s="1" customFormat="1" ht="16" x14ac:dyDescent="0.45"/>
    <row r="28" spans="4:11" s="1" customFormat="1" ht="16" x14ac:dyDescent="0.45">
      <c r="D28" s="11" t="s">
        <v>7</v>
      </c>
      <c r="E28" s="240" t="s">
        <v>1075</v>
      </c>
      <c r="F28" s="240"/>
      <c r="G28" s="240"/>
      <c r="H28" s="240"/>
      <c r="I28" s="240"/>
      <c r="J28" s="240"/>
      <c r="K28" s="240"/>
    </row>
    <row r="29" spans="4:11" s="1" customFormat="1" ht="16" x14ac:dyDescent="0.45">
      <c r="D29" s="11" t="s">
        <v>8</v>
      </c>
      <c r="E29" s="240" t="s">
        <v>1076</v>
      </c>
      <c r="F29" s="240"/>
      <c r="G29" s="240"/>
      <c r="H29" s="240"/>
      <c r="I29" s="240"/>
      <c r="J29" s="240"/>
      <c r="K29" s="240"/>
    </row>
    <row r="30" spans="4:11" s="1" customFormat="1" ht="16" x14ac:dyDescent="0.45">
      <c r="D30" s="11" t="s">
        <v>9</v>
      </c>
      <c r="E30" s="240" t="s">
        <v>1077</v>
      </c>
      <c r="F30" s="240"/>
      <c r="G30" s="240"/>
      <c r="H30" s="240"/>
      <c r="I30" s="240"/>
      <c r="J30" s="240"/>
      <c r="K30" s="240"/>
    </row>
    <row r="31" spans="4:11" s="1" customFormat="1" ht="16" x14ac:dyDescent="0.45">
      <c r="D31" s="11"/>
      <c r="E31" s="230" t="s">
        <v>10</v>
      </c>
      <c r="F31" s="230"/>
      <c r="G31" s="231" t="s">
        <v>1078</v>
      </c>
      <c r="H31" s="231"/>
      <c r="I31" s="231"/>
      <c r="J31" s="231"/>
      <c r="K31" s="231"/>
    </row>
    <row r="32" spans="4:11" s="1" customFormat="1" ht="16" x14ac:dyDescent="0.45">
      <c r="D32" s="11"/>
      <c r="E32" s="230" t="s">
        <v>11</v>
      </c>
      <c r="F32" s="230"/>
      <c r="G32" s="240" t="s">
        <v>1079</v>
      </c>
      <c r="H32" s="240"/>
      <c r="I32" s="240"/>
      <c r="J32" s="240"/>
      <c r="K32" s="240"/>
    </row>
    <row r="33" spans="1:12" s="1" customFormat="1" ht="16" x14ac:dyDescent="0.45">
      <c r="D33" s="11" t="s">
        <v>12</v>
      </c>
      <c r="E33" s="241" t="s">
        <v>13</v>
      </c>
      <c r="F33" s="241"/>
      <c r="G33" s="231" t="s">
        <v>1080</v>
      </c>
      <c r="H33" s="231"/>
      <c r="I33" s="231"/>
      <c r="J33" s="12" t="s">
        <v>14</v>
      </c>
      <c r="K33" s="15" t="s">
        <v>1081</v>
      </c>
    </row>
    <row r="34" spans="1:12" s="1" customFormat="1" ht="16" x14ac:dyDescent="0.45">
      <c r="E34" s="241" t="s">
        <v>15</v>
      </c>
      <c r="F34" s="241"/>
      <c r="G34" s="231" t="s">
        <v>1082</v>
      </c>
      <c r="H34" s="231"/>
      <c r="I34" s="231"/>
      <c r="J34" s="13" t="s">
        <v>16</v>
      </c>
      <c r="K34" s="15" t="s">
        <v>1083</v>
      </c>
    </row>
    <row r="35" spans="1:12" s="1" customFormat="1" ht="16.5" customHeight="1" x14ac:dyDescent="0.45">
      <c r="D35" s="11" t="s">
        <v>17</v>
      </c>
      <c r="E35" s="241" t="s">
        <v>13</v>
      </c>
      <c r="F35" s="241"/>
      <c r="G35" s="231" t="s">
        <v>1080</v>
      </c>
      <c r="H35" s="231"/>
      <c r="I35" s="231"/>
      <c r="J35" s="12" t="s">
        <v>14</v>
      </c>
      <c r="K35" s="15" t="s">
        <v>1081</v>
      </c>
    </row>
    <row r="36" spans="1:12" s="1" customFormat="1" ht="16.5" customHeight="1" x14ac:dyDescent="0.45">
      <c r="E36" s="241" t="s">
        <v>15</v>
      </c>
      <c r="F36" s="241"/>
      <c r="G36" s="231" t="s">
        <v>1082</v>
      </c>
      <c r="H36" s="231"/>
      <c r="I36" s="231"/>
      <c r="J36" s="13" t="s">
        <v>16</v>
      </c>
      <c r="K36" s="15" t="s">
        <v>1083</v>
      </c>
    </row>
    <row r="37" spans="1:12" s="1" customFormat="1" ht="16" x14ac:dyDescent="0.45"/>
    <row r="38" spans="1:12" s="1" customFormat="1" ht="16" x14ac:dyDescent="0.45"/>
    <row r="39" spans="1:12" s="1" customFormat="1" ht="86.25" customHeight="1" x14ac:dyDescent="0.45">
      <c r="A39" s="242" t="s">
        <v>18</v>
      </c>
      <c r="B39" s="243"/>
      <c r="C39" s="243"/>
      <c r="D39" s="243"/>
      <c r="E39" s="243"/>
      <c r="F39" s="243"/>
      <c r="G39" s="243"/>
      <c r="H39" s="243"/>
      <c r="I39" s="243"/>
      <c r="J39" s="243"/>
      <c r="K39" s="243"/>
      <c r="L39" s="244"/>
    </row>
  </sheetData>
  <mergeCells count="24">
    <mergeCell ref="E35:F35"/>
    <mergeCell ref="G35:I35"/>
    <mergeCell ref="E36:F36"/>
    <mergeCell ref="G36:I36"/>
    <mergeCell ref="A39:L39"/>
    <mergeCell ref="E32:F32"/>
    <mergeCell ref="G32:K32"/>
    <mergeCell ref="E33:F33"/>
    <mergeCell ref="G33:I33"/>
    <mergeCell ref="E34:F34"/>
    <mergeCell ref="G34:I34"/>
    <mergeCell ref="E31:F31"/>
    <mergeCell ref="G31:K31"/>
    <mergeCell ref="A3:L3"/>
    <mergeCell ref="D5:G5"/>
    <mergeCell ref="D6:E6"/>
    <mergeCell ref="G6:H6"/>
    <mergeCell ref="B11:F11"/>
    <mergeCell ref="D13:I13"/>
    <mergeCell ref="B14:K14"/>
    <mergeCell ref="J17:K17"/>
    <mergeCell ref="E28:K28"/>
    <mergeCell ref="E29:K29"/>
    <mergeCell ref="E30:K30"/>
  </mergeCells>
  <phoneticPr fontId="2" type="noConversion"/>
  <pageMargins left="0.70866141732283472" right="0.70866141732283472" top="1.5748031496062993" bottom="0.74803149606299213" header="0.31496062992125984" footer="0.31496062992125984"/>
  <pageSetup paperSize="9" scale="94"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50"/>
  </sheetPr>
  <dimension ref="A2:AM57"/>
  <sheetViews>
    <sheetView view="pageBreakPreview" topLeftCell="A4" zoomScaleNormal="85" zoomScaleSheetLayoutView="100" workbookViewId="0">
      <selection activeCell="I14" sqref="I14:N14"/>
    </sheetView>
  </sheetViews>
  <sheetFormatPr defaultColWidth="9" defaultRowHeight="17" x14ac:dyDescent="0.45"/>
  <cols>
    <col min="1" max="4" width="1.08203125" style="60" customWidth="1"/>
    <col min="5" max="7" width="2.33203125" style="60" customWidth="1"/>
    <col min="8" max="8" width="5.25" style="60" customWidth="1"/>
    <col min="9" max="9" width="1.5" style="60" customWidth="1"/>
    <col min="10" max="32" width="3.08203125" style="60" customWidth="1"/>
    <col min="33" max="33" width="13.58203125" style="60" bestFit="1" customWidth="1"/>
    <col min="34" max="34" width="14.58203125" style="60" bestFit="1" customWidth="1"/>
    <col min="35" max="35" width="9" style="60"/>
    <col min="36" max="16384" width="9" style="74"/>
  </cols>
  <sheetData>
    <row r="2" spans="1:39" s="60" customFormat="1" ht="19.5" x14ac:dyDescent="0.45">
      <c r="A2" s="58"/>
      <c r="B2" s="246" t="s">
        <v>143</v>
      </c>
      <c r="C2" s="246"/>
      <c r="D2" s="246"/>
      <c r="E2" s="246"/>
      <c r="F2" s="246"/>
      <c r="G2" s="246"/>
      <c r="H2" s="246"/>
      <c r="I2" s="246"/>
      <c r="J2" s="246"/>
      <c r="K2" s="246"/>
      <c r="L2" s="246"/>
      <c r="M2" s="246"/>
      <c r="N2" s="246"/>
      <c r="O2" s="246"/>
      <c r="P2" s="246"/>
      <c r="Q2" s="58"/>
      <c r="R2" s="58"/>
      <c r="S2" s="58"/>
      <c r="T2" s="58"/>
      <c r="U2" s="58"/>
      <c r="V2" s="58"/>
      <c r="W2" s="58"/>
      <c r="X2" s="58"/>
      <c r="Y2" s="58"/>
      <c r="Z2" s="58"/>
      <c r="AA2" s="58"/>
      <c r="AB2" s="58"/>
      <c r="AC2" s="58"/>
      <c r="AD2" s="58"/>
      <c r="AE2" s="58"/>
      <c r="AF2" s="58"/>
      <c r="AG2" s="59"/>
      <c r="AJ2" s="74"/>
      <c r="AK2" s="74"/>
      <c r="AL2" s="74"/>
      <c r="AM2" s="74"/>
    </row>
    <row r="3" spans="1:39" s="60" customFormat="1" ht="19.5" x14ac:dyDescent="0.45">
      <c r="A3" s="58"/>
      <c r="B3" s="61"/>
      <c r="C3" s="61"/>
      <c r="D3" s="61"/>
      <c r="E3" s="61"/>
      <c r="F3" s="61"/>
      <c r="G3" s="61"/>
      <c r="H3" s="61"/>
      <c r="I3" s="61"/>
      <c r="J3" s="61"/>
      <c r="K3" s="61"/>
      <c r="L3" s="61"/>
      <c r="M3" s="61"/>
      <c r="N3" s="61"/>
      <c r="O3" s="61"/>
      <c r="P3" s="61"/>
      <c r="Q3" s="58"/>
      <c r="R3" s="58"/>
      <c r="S3" s="58"/>
      <c r="T3" s="58"/>
      <c r="U3" s="58"/>
      <c r="V3" s="58"/>
      <c r="W3" s="58"/>
      <c r="X3" s="58"/>
      <c r="Y3" s="58"/>
      <c r="Z3" s="58"/>
      <c r="AA3" s="58"/>
      <c r="AB3" s="58"/>
      <c r="AC3" s="58"/>
      <c r="AD3" s="58"/>
      <c r="AE3" s="58"/>
      <c r="AF3" s="58"/>
      <c r="AG3" s="59"/>
      <c r="AJ3" s="74"/>
      <c r="AK3" s="74"/>
      <c r="AL3" s="74"/>
      <c r="AM3" s="74"/>
    </row>
    <row r="4" spans="1:39" s="60" customFormat="1" ht="19.5" x14ac:dyDescent="0.45">
      <c r="A4" s="58"/>
      <c r="B4" s="61"/>
      <c r="C4" s="419" t="s">
        <v>144</v>
      </c>
      <c r="D4" s="419"/>
      <c r="E4" s="419"/>
      <c r="F4" s="419"/>
      <c r="G4" s="419"/>
      <c r="H4" s="419"/>
      <c r="I4" s="419"/>
      <c r="J4" s="419"/>
      <c r="K4" s="419"/>
      <c r="L4" s="419"/>
      <c r="M4" s="419"/>
      <c r="N4" s="419"/>
      <c r="O4" s="419"/>
      <c r="P4" s="419"/>
      <c r="Q4" s="58"/>
      <c r="R4" s="58"/>
      <c r="S4" s="58"/>
      <c r="T4" s="58"/>
      <c r="U4" s="58"/>
      <c r="V4" s="58"/>
      <c r="W4" s="58"/>
      <c r="X4" s="58"/>
      <c r="Y4" s="58"/>
      <c r="Z4" s="58"/>
      <c r="AA4" s="58"/>
      <c r="AB4" s="58"/>
      <c r="AC4" s="58"/>
      <c r="AD4" s="58"/>
      <c r="AE4" s="58"/>
      <c r="AF4" s="58"/>
      <c r="AG4" s="59"/>
      <c r="AJ4" s="74"/>
      <c r="AK4" s="74"/>
      <c r="AL4" s="74"/>
      <c r="AM4" s="74"/>
    </row>
    <row r="5" spans="1:39" s="60" customFormat="1" ht="19.5" x14ac:dyDescent="0.4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9"/>
      <c r="AJ5" s="74"/>
      <c r="AK5" s="74"/>
      <c r="AL5" s="74"/>
      <c r="AM5" s="74"/>
    </row>
    <row r="6" spans="1:39" s="60" customFormat="1" ht="218.15" customHeight="1" x14ac:dyDescent="0.45">
      <c r="A6" s="58"/>
      <c r="B6" s="58"/>
      <c r="C6" s="420" t="s">
        <v>1196</v>
      </c>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59"/>
      <c r="AJ6" s="74"/>
      <c r="AK6" s="74"/>
      <c r="AL6" s="74"/>
      <c r="AM6" s="74"/>
    </row>
    <row r="7" spans="1:39" s="60" customFormat="1" ht="25.5" customHeight="1" x14ac:dyDescent="0.4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9"/>
      <c r="AJ7" s="74"/>
      <c r="AK7" s="74"/>
      <c r="AL7" s="74"/>
      <c r="AM7" s="74"/>
    </row>
    <row r="8" spans="1:39" s="60" customFormat="1" ht="18.75" customHeight="1" x14ac:dyDescent="0.45">
      <c r="A8" s="58"/>
      <c r="B8" s="58"/>
      <c r="C8" s="419" t="s">
        <v>145</v>
      </c>
      <c r="D8" s="419"/>
      <c r="E8" s="419"/>
      <c r="F8" s="419"/>
      <c r="G8" s="419"/>
      <c r="H8" s="419"/>
      <c r="I8" s="419"/>
      <c r="J8" s="419"/>
      <c r="K8" s="419"/>
      <c r="L8" s="419"/>
      <c r="M8" s="419"/>
      <c r="N8" s="419"/>
      <c r="O8" s="419"/>
      <c r="P8" s="419"/>
      <c r="Q8" s="419"/>
      <c r="R8" s="419"/>
      <c r="S8" s="419"/>
      <c r="T8" s="419"/>
      <c r="U8" s="419"/>
      <c r="V8" s="419"/>
      <c r="W8" s="419"/>
      <c r="X8" s="58"/>
      <c r="Y8" s="58"/>
      <c r="Z8" s="58"/>
      <c r="AA8" s="58"/>
      <c r="AB8" s="58"/>
      <c r="AC8" s="58"/>
      <c r="AD8" s="58"/>
      <c r="AE8" s="58"/>
      <c r="AF8" s="58"/>
      <c r="AG8" s="59"/>
      <c r="AJ8" s="74"/>
      <c r="AK8" s="74"/>
      <c r="AL8" s="74"/>
      <c r="AM8" s="74"/>
    </row>
    <row r="9" spans="1:39" s="60" customFormat="1" ht="18.75" customHeight="1" x14ac:dyDescent="0.45">
      <c r="A9" s="58"/>
      <c r="B9" s="58"/>
      <c r="D9" s="422" t="s">
        <v>146</v>
      </c>
      <c r="E9" s="422"/>
      <c r="F9" s="422"/>
      <c r="G9" s="422"/>
      <c r="H9" s="422"/>
      <c r="I9" s="422"/>
      <c r="J9" s="422"/>
      <c r="K9" s="423">
        <v>1000</v>
      </c>
      <c r="L9" s="423"/>
      <c r="M9" s="423"/>
      <c r="N9" s="62" t="s">
        <v>147</v>
      </c>
      <c r="O9" s="63" t="s">
        <v>148</v>
      </c>
      <c r="P9" s="63"/>
      <c r="AA9" s="383" t="s">
        <v>149</v>
      </c>
      <c r="AB9" s="383"/>
      <c r="AC9" s="383"/>
      <c r="AD9" s="383"/>
      <c r="AE9" s="383"/>
      <c r="AF9" s="383"/>
      <c r="AG9" s="59"/>
      <c r="AJ9" s="74"/>
      <c r="AK9" s="74"/>
      <c r="AL9" s="74"/>
      <c r="AM9" s="74"/>
    </row>
    <row r="10" spans="1:39" s="60" customFormat="1" ht="25.5" customHeight="1" x14ac:dyDescent="0.4">
      <c r="A10" s="64"/>
      <c r="B10" s="64"/>
      <c r="C10" s="400" t="s">
        <v>150</v>
      </c>
      <c r="D10" s="400"/>
      <c r="E10" s="400"/>
      <c r="F10" s="400"/>
      <c r="G10" s="400"/>
      <c r="H10" s="415"/>
      <c r="I10" s="65"/>
      <c r="J10" s="66"/>
      <c r="K10" s="67" t="s">
        <v>151</v>
      </c>
      <c r="L10" s="68">
        <v>4</v>
      </c>
      <c r="M10" s="69" t="s">
        <v>152</v>
      </c>
      <c r="N10" s="66"/>
      <c r="O10" s="70"/>
      <c r="P10" s="71"/>
      <c r="Q10" s="72" t="s">
        <v>151</v>
      </c>
      <c r="R10" s="83">
        <v>3</v>
      </c>
      <c r="S10" s="71" t="s">
        <v>152</v>
      </c>
      <c r="T10" s="71"/>
      <c r="U10" s="70"/>
      <c r="V10" s="71"/>
      <c r="W10" s="72" t="s">
        <v>151</v>
      </c>
      <c r="X10" s="83">
        <v>2</v>
      </c>
      <c r="Y10" s="72" t="s">
        <v>152</v>
      </c>
      <c r="Z10" s="71"/>
      <c r="AA10" s="70"/>
      <c r="AB10" s="71"/>
      <c r="AC10" s="72" t="s">
        <v>151</v>
      </c>
      <c r="AD10" s="83">
        <v>1</v>
      </c>
      <c r="AE10" s="72" t="s">
        <v>152</v>
      </c>
      <c r="AF10" s="73"/>
      <c r="AG10" s="59"/>
      <c r="AJ10" s="74"/>
      <c r="AK10" s="74"/>
      <c r="AL10" s="74"/>
      <c r="AM10" s="74"/>
    </row>
    <row r="11" spans="1:39" s="60" customFormat="1" ht="25.5" customHeight="1" x14ac:dyDescent="0.4">
      <c r="A11" s="64"/>
      <c r="B11" s="64"/>
      <c r="C11" s="378" t="s">
        <v>153</v>
      </c>
      <c r="D11" s="378"/>
      <c r="E11" s="378"/>
      <c r="F11" s="378"/>
      <c r="G11" s="378"/>
      <c r="H11" s="378"/>
      <c r="I11" s="416">
        <f>'5부.Ⅱ'!U73</f>
        <v>18889201443</v>
      </c>
      <c r="J11" s="417"/>
      <c r="K11" s="417"/>
      <c r="L11" s="417"/>
      <c r="M11" s="417"/>
      <c r="N11" s="418"/>
      <c r="O11" s="377">
        <v>-496229966</v>
      </c>
      <c r="P11" s="377"/>
      <c r="Q11" s="377"/>
      <c r="R11" s="377"/>
      <c r="S11" s="377"/>
      <c r="T11" s="377"/>
      <c r="U11" s="377">
        <v>-1321492232</v>
      </c>
      <c r="V11" s="377"/>
      <c r="W11" s="377"/>
      <c r="X11" s="377"/>
      <c r="Y11" s="377"/>
      <c r="Z11" s="377"/>
      <c r="AA11" s="377">
        <v>-125133733</v>
      </c>
      <c r="AB11" s="377"/>
      <c r="AC11" s="377"/>
      <c r="AD11" s="377"/>
      <c r="AE11" s="377"/>
      <c r="AF11" s="377"/>
      <c r="AG11" s="59"/>
      <c r="AJ11" s="74"/>
      <c r="AK11" s="74"/>
      <c r="AL11" s="74"/>
      <c r="AM11" s="74"/>
    </row>
    <row r="12" spans="1:39" s="60" customFormat="1" ht="28" customHeight="1" x14ac:dyDescent="0.45">
      <c r="C12" s="394" t="s">
        <v>154</v>
      </c>
      <c r="D12" s="386"/>
      <c r="E12" s="386"/>
      <c r="F12" s="386"/>
      <c r="G12" s="386"/>
      <c r="H12" s="387"/>
      <c r="I12" s="405">
        <v>20040809374</v>
      </c>
      <c r="J12" s="406"/>
      <c r="K12" s="406"/>
      <c r="L12" s="406"/>
      <c r="M12" s="406"/>
      <c r="N12" s="407"/>
      <c r="O12" s="408">
        <v>19715144069</v>
      </c>
      <c r="P12" s="408"/>
      <c r="Q12" s="408"/>
      <c r="R12" s="408"/>
      <c r="S12" s="408"/>
      <c r="T12" s="408"/>
      <c r="U12" s="408">
        <v>0</v>
      </c>
      <c r="V12" s="408"/>
      <c r="W12" s="408"/>
      <c r="X12" s="408"/>
      <c r="Y12" s="408"/>
      <c r="Z12" s="408"/>
      <c r="AA12" s="408">
        <v>0</v>
      </c>
      <c r="AB12" s="408"/>
      <c r="AC12" s="408"/>
      <c r="AD12" s="408"/>
      <c r="AE12" s="408"/>
      <c r="AF12" s="408"/>
      <c r="AJ12" s="74"/>
      <c r="AK12" s="74"/>
      <c r="AL12" s="74"/>
      <c r="AM12" s="74"/>
    </row>
    <row r="13" spans="1:39" s="60" customFormat="1" ht="25.5" customHeight="1" x14ac:dyDescent="0.45">
      <c r="C13" s="385" t="s">
        <v>155</v>
      </c>
      <c r="D13" s="386"/>
      <c r="E13" s="386"/>
      <c r="F13" s="386"/>
      <c r="G13" s="386"/>
      <c r="H13" s="387"/>
      <c r="I13" s="409">
        <f>I32+I33</f>
        <v>0</v>
      </c>
      <c r="J13" s="410"/>
      <c r="K13" s="410"/>
      <c r="L13" s="410"/>
      <c r="M13" s="410"/>
      <c r="N13" s="411"/>
      <c r="O13" s="412">
        <f>O32+O33</f>
        <v>0</v>
      </c>
      <c r="P13" s="413"/>
      <c r="Q13" s="413"/>
      <c r="R13" s="413"/>
      <c r="S13" s="413"/>
      <c r="T13" s="414"/>
      <c r="U13" s="412">
        <f>U32+U33</f>
        <v>0</v>
      </c>
      <c r="V13" s="413"/>
      <c r="W13" s="413"/>
      <c r="X13" s="413"/>
      <c r="Y13" s="413"/>
      <c r="Z13" s="414"/>
      <c r="AA13" s="412">
        <f>AA32+AA33</f>
        <v>0</v>
      </c>
      <c r="AB13" s="413"/>
      <c r="AC13" s="413"/>
      <c r="AD13" s="413"/>
      <c r="AE13" s="413"/>
      <c r="AF13" s="414"/>
      <c r="AJ13" s="74"/>
      <c r="AK13" s="74"/>
      <c r="AL13" s="74"/>
      <c r="AM13" s="74"/>
    </row>
    <row r="14" spans="1:39" s="60" customFormat="1" ht="25.5" customHeight="1" x14ac:dyDescent="0.4">
      <c r="A14" s="64"/>
      <c r="B14" s="64"/>
      <c r="C14" s="378" t="s">
        <v>156</v>
      </c>
      <c r="D14" s="378"/>
      <c r="E14" s="378"/>
      <c r="F14" s="378"/>
      <c r="G14" s="378"/>
      <c r="H14" s="378"/>
      <c r="I14" s="403">
        <f>I12+I13</f>
        <v>20040809374</v>
      </c>
      <c r="J14" s="403"/>
      <c r="K14" s="403"/>
      <c r="L14" s="403"/>
      <c r="M14" s="403"/>
      <c r="N14" s="403"/>
      <c r="O14" s="404">
        <f>O12+O13</f>
        <v>19715144069</v>
      </c>
      <c r="P14" s="404"/>
      <c r="Q14" s="404"/>
      <c r="R14" s="404"/>
      <c r="S14" s="404"/>
      <c r="T14" s="404"/>
      <c r="U14" s="404">
        <f>U12+U13</f>
        <v>0</v>
      </c>
      <c r="V14" s="404"/>
      <c r="W14" s="404"/>
      <c r="X14" s="404"/>
      <c r="Y14" s="404"/>
      <c r="Z14" s="404"/>
      <c r="AA14" s="404">
        <f>AA12+AA13</f>
        <v>0</v>
      </c>
      <c r="AB14" s="404"/>
      <c r="AC14" s="404"/>
      <c r="AD14" s="404"/>
      <c r="AE14" s="404"/>
      <c r="AF14" s="404"/>
      <c r="AG14" s="59"/>
      <c r="AJ14" s="74"/>
      <c r="AK14" s="74"/>
      <c r="AL14" s="74"/>
      <c r="AM14" s="74"/>
    </row>
    <row r="15" spans="1:39" s="60" customFormat="1" ht="25.5" customHeight="1" x14ac:dyDescent="0.4">
      <c r="A15" s="64"/>
      <c r="B15" s="64"/>
      <c r="C15" s="378" t="s">
        <v>157</v>
      </c>
      <c r="D15" s="378"/>
      <c r="E15" s="378"/>
      <c r="F15" s="378"/>
      <c r="G15" s="378"/>
      <c r="H15" s="378"/>
      <c r="I15" s="391">
        <f>'5부.Ⅲ'!O20</f>
        <v>19196706000</v>
      </c>
      <c r="J15" s="392"/>
      <c r="K15" s="392"/>
      <c r="L15" s="392"/>
      <c r="M15" s="392"/>
      <c r="N15" s="393"/>
      <c r="O15" s="391">
        <v>19263536138</v>
      </c>
      <c r="P15" s="392"/>
      <c r="Q15" s="392"/>
      <c r="R15" s="392"/>
      <c r="S15" s="392"/>
      <c r="T15" s="393"/>
      <c r="U15" s="373">
        <v>0</v>
      </c>
      <c r="V15" s="373"/>
      <c r="W15" s="373"/>
      <c r="X15" s="373"/>
      <c r="Y15" s="373"/>
      <c r="Z15" s="373"/>
      <c r="AA15" s="373">
        <v>0</v>
      </c>
      <c r="AB15" s="373"/>
      <c r="AC15" s="373"/>
      <c r="AD15" s="373"/>
      <c r="AE15" s="373"/>
      <c r="AF15" s="373"/>
      <c r="AG15" s="59"/>
      <c r="AJ15" s="74"/>
      <c r="AK15" s="74"/>
      <c r="AL15" s="74"/>
      <c r="AM15" s="74"/>
    </row>
    <row r="16" spans="1:39" s="60" customFormat="1" ht="25.5" customHeight="1" x14ac:dyDescent="0.4">
      <c r="A16" s="64"/>
      <c r="B16" s="64"/>
      <c r="C16" s="378" t="s">
        <v>158</v>
      </c>
      <c r="D16" s="378"/>
      <c r="E16" s="378"/>
      <c r="F16" s="378"/>
      <c r="G16" s="378"/>
      <c r="H16" s="378"/>
      <c r="I16" s="391">
        <v>134</v>
      </c>
      <c r="J16" s="392"/>
      <c r="K16" s="392"/>
      <c r="L16" s="392"/>
      <c r="M16" s="392"/>
      <c r="N16" s="393"/>
      <c r="O16" s="373">
        <v>134.46</v>
      </c>
      <c r="P16" s="373"/>
      <c r="Q16" s="373"/>
      <c r="R16" s="373"/>
      <c r="S16" s="373"/>
      <c r="T16" s="373"/>
      <c r="U16" s="373">
        <v>0</v>
      </c>
      <c r="V16" s="373"/>
      <c r="W16" s="373"/>
      <c r="X16" s="373"/>
      <c r="Y16" s="373"/>
      <c r="Z16" s="373"/>
      <c r="AA16" s="373">
        <v>0</v>
      </c>
      <c r="AB16" s="373"/>
      <c r="AC16" s="373"/>
      <c r="AD16" s="373"/>
      <c r="AE16" s="373"/>
      <c r="AF16" s="373"/>
      <c r="AG16" s="59"/>
      <c r="AJ16" s="74"/>
      <c r="AK16" s="74"/>
      <c r="AL16" s="74"/>
      <c r="AM16" s="74"/>
    </row>
    <row r="17" spans="1:39" s="60" customFormat="1" ht="25.5" customHeight="1" x14ac:dyDescent="0.4">
      <c r="A17" s="64"/>
      <c r="B17" s="64"/>
      <c r="C17" s="378" t="s">
        <v>159</v>
      </c>
      <c r="D17" s="378"/>
      <c r="E17" s="378"/>
      <c r="F17" s="378"/>
      <c r="G17" s="378"/>
      <c r="H17" s="378"/>
      <c r="I17" s="380">
        <f>IF(ISERROR(I15/((I34+I35)/2)*100),"-",I15/((I34+I35)/2))</f>
        <v>2.8035203916485105E-2</v>
      </c>
      <c r="J17" s="380"/>
      <c r="K17" s="380"/>
      <c r="L17" s="380"/>
      <c r="M17" s="380"/>
      <c r="N17" s="380"/>
      <c r="O17" s="380">
        <f>IF(ISERROR(O15/((O34+O35)/2)*100),"-",O15/((O34+O35)/2))</f>
        <v>4.1612591667426743E-2</v>
      </c>
      <c r="P17" s="380"/>
      <c r="Q17" s="380"/>
      <c r="R17" s="380"/>
      <c r="S17" s="380"/>
      <c r="T17" s="380"/>
      <c r="U17" s="380">
        <f>IF(ISERROR(U15/((U34+U35)/2)*100),"-",U15/((U34+U35)/2))</f>
        <v>0</v>
      </c>
      <c r="V17" s="380"/>
      <c r="W17" s="380"/>
      <c r="X17" s="380"/>
      <c r="Y17" s="380"/>
      <c r="Z17" s="380"/>
      <c r="AA17" s="380">
        <f>IF(ISERROR(AA15/((AA34+AA35)/2)*100),"-",AA15/((AA34+AA35)/2))</f>
        <v>0</v>
      </c>
      <c r="AB17" s="380"/>
      <c r="AC17" s="380"/>
      <c r="AD17" s="380"/>
      <c r="AE17" s="380"/>
      <c r="AF17" s="380"/>
      <c r="AG17" s="59"/>
      <c r="AJ17" s="74"/>
      <c r="AK17" s="74"/>
      <c r="AL17" s="74"/>
      <c r="AM17" s="74"/>
    </row>
    <row r="18" spans="1:39" ht="25.5" customHeight="1" x14ac:dyDescent="0.4">
      <c r="A18" s="64"/>
      <c r="B18" s="64"/>
      <c r="C18" s="378" t="s">
        <v>160</v>
      </c>
      <c r="D18" s="378"/>
      <c r="E18" s="378"/>
      <c r="F18" s="378"/>
      <c r="G18" s="378"/>
      <c r="H18" s="378"/>
      <c r="I18" s="380">
        <f>IF(ISERROR(I17*365/I31),"-",I17*365/I31)</f>
        <v>5.5917209997361002E-2</v>
      </c>
      <c r="J18" s="380"/>
      <c r="K18" s="380"/>
      <c r="L18" s="380"/>
      <c r="M18" s="380"/>
      <c r="N18" s="380"/>
      <c r="O18" s="380">
        <f>IF(ISERROR(O17*365/O31),"-",O17*365/O31)</f>
        <v>8.3453823948410777E-2</v>
      </c>
      <c r="P18" s="380"/>
      <c r="Q18" s="380"/>
      <c r="R18" s="380"/>
      <c r="S18" s="380"/>
      <c r="T18" s="380"/>
      <c r="U18" s="380">
        <f>IF(ISERROR(U17*365/U31),"-",U17*365/U31)</f>
        <v>0</v>
      </c>
      <c r="V18" s="380"/>
      <c r="W18" s="380"/>
      <c r="X18" s="380"/>
      <c r="Y18" s="380"/>
      <c r="Z18" s="380"/>
      <c r="AA18" s="380">
        <f>IF(ISERROR(AA17*365/AA31),"-",AA17*365/AA31)</f>
        <v>0</v>
      </c>
      <c r="AB18" s="380"/>
      <c r="AC18" s="380"/>
      <c r="AD18" s="380"/>
      <c r="AE18" s="380"/>
      <c r="AF18" s="380"/>
      <c r="AG18" s="59"/>
    </row>
    <row r="19" spans="1:39" ht="30.75" customHeight="1" x14ac:dyDescent="0.45">
      <c r="E19" s="402" t="s">
        <v>161</v>
      </c>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row>
    <row r="20" spans="1:39" x14ac:dyDescent="0.45">
      <c r="E20" s="305" t="s">
        <v>162</v>
      </c>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row>
    <row r="21" spans="1:39" x14ac:dyDescent="0.45">
      <c r="E21" s="306" t="s">
        <v>163</v>
      </c>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row>
    <row r="22" spans="1:39" x14ac:dyDescent="0.45">
      <c r="E22" s="306" t="s">
        <v>164</v>
      </c>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row>
    <row r="23" spans="1:39" x14ac:dyDescent="0.45">
      <c r="E23" s="305" t="s">
        <v>165</v>
      </c>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row>
    <row r="24" spans="1:39" ht="33.75" customHeight="1" x14ac:dyDescent="0.45">
      <c r="E24" s="401" t="s">
        <v>166</v>
      </c>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row>
    <row r="25" spans="1:39" customFormat="1" ht="26.25" customHeight="1" x14ac:dyDescent="0.45">
      <c r="A25" s="25"/>
      <c r="B25" s="24"/>
      <c r="C25" s="23"/>
      <c r="D25" s="23"/>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75" t="s">
        <v>38</v>
      </c>
      <c r="AH25" s="46"/>
      <c r="AI25" s="46"/>
      <c r="AJ25" s="46"/>
      <c r="AK25" s="46"/>
      <c r="AL25" s="75"/>
      <c r="AM25" s="1"/>
    </row>
    <row r="26" spans="1:39" ht="15" customHeight="1" x14ac:dyDescent="0.45">
      <c r="D26" s="76"/>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row>
    <row r="27" spans="1:39" x14ac:dyDescent="0.45">
      <c r="D27" s="305" t="s">
        <v>167</v>
      </c>
      <c r="E27" s="305"/>
      <c r="F27" s="305"/>
      <c r="G27" s="305"/>
      <c r="H27" s="305"/>
      <c r="I27" s="305"/>
      <c r="J27" s="305"/>
      <c r="K27" s="305"/>
      <c r="L27" s="305"/>
      <c r="M27" s="305"/>
      <c r="N27" s="305"/>
      <c r="AA27" s="383" t="s">
        <v>168</v>
      </c>
      <c r="AB27" s="383"/>
      <c r="AC27" s="383"/>
      <c r="AD27" s="383"/>
      <c r="AE27" s="383"/>
      <c r="AF27" s="383"/>
    </row>
    <row r="28" spans="1:39" ht="16.5" customHeight="1" x14ac:dyDescent="0.45">
      <c r="C28" s="400" t="s">
        <v>150</v>
      </c>
      <c r="D28" s="400"/>
      <c r="E28" s="400"/>
      <c r="F28" s="400"/>
      <c r="G28" s="400"/>
      <c r="H28" s="400"/>
      <c r="I28" s="65"/>
      <c r="J28" s="66"/>
      <c r="K28" s="67" t="s">
        <v>151</v>
      </c>
      <c r="L28" s="68">
        <f>L10</f>
        <v>4</v>
      </c>
      <c r="M28" s="69" t="s">
        <v>152</v>
      </c>
      <c r="N28" s="66"/>
      <c r="O28" s="70"/>
      <c r="P28" s="71"/>
      <c r="Q28" s="72" t="s">
        <v>151</v>
      </c>
      <c r="R28" s="72">
        <f>R10</f>
        <v>3</v>
      </c>
      <c r="S28" s="71" t="s">
        <v>152</v>
      </c>
      <c r="T28" s="71"/>
      <c r="U28" s="70"/>
      <c r="V28" s="71"/>
      <c r="W28" s="72" t="s">
        <v>151</v>
      </c>
      <c r="X28" s="72">
        <f>X10</f>
        <v>2</v>
      </c>
      <c r="Y28" s="72" t="s">
        <v>152</v>
      </c>
      <c r="Z28" s="71"/>
      <c r="AA28" s="70"/>
      <c r="AB28" s="71"/>
      <c r="AC28" s="72" t="s">
        <v>151</v>
      </c>
      <c r="AD28" s="72">
        <f>AD10</f>
        <v>1</v>
      </c>
      <c r="AE28" s="72" t="s">
        <v>152</v>
      </c>
      <c r="AF28" s="73"/>
    </row>
    <row r="29" spans="1:39" ht="16.5" customHeight="1" x14ac:dyDescent="0.45">
      <c r="C29" s="378" t="s">
        <v>169</v>
      </c>
      <c r="D29" s="378"/>
      <c r="E29" s="378"/>
      <c r="F29" s="378"/>
      <c r="G29" s="378"/>
      <c r="H29" s="378"/>
      <c r="I29" s="395">
        <v>44348</v>
      </c>
      <c r="J29" s="396"/>
      <c r="K29" s="396"/>
      <c r="L29" s="396"/>
      <c r="M29" s="396"/>
      <c r="N29" s="397"/>
      <c r="O29" s="398">
        <v>44166</v>
      </c>
      <c r="P29" s="398"/>
      <c r="Q29" s="398"/>
      <c r="R29" s="398"/>
      <c r="S29" s="398"/>
      <c r="T29" s="398"/>
      <c r="U29" s="398">
        <v>43983</v>
      </c>
      <c r="V29" s="398"/>
      <c r="W29" s="398"/>
      <c r="X29" s="398"/>
      <c r="Y29" s="398"/>
      <c r="Z29" s="398"/>
      <c r="AA29" s="398">
        <v>43881</v>
      </c>
      <c r="AB29" s="398"/>
      <c r="AC29" s="398"/>
      <c r="AD29" s="398"/>
      <c r="AE29" s="398"/>
      <c r="AF29" s="398"/>
    </row>
    <row r="30" spans="1:39" ht="16.5" customHeight="1" x14ac:dyDescent="0.45">
      <c r="C30" s="378" t="s">
        <v>170</v>
      </c>
      <c r="D30" s="378"/>
      <c r="E30" s="378"/>
      <c r="F30" s="378"/>
      <c r="G30" s="378"/>
      <c r="H30" s="378"/>
      <c r="I30" s="395">
        <v>44530</v>
      </c>
      <c r="J30" s="396"/>
      <c r="K30" s="396"/>
      <c r="L30" s="396"/>
      <c r="M30" s="396"/>
      <c r="N30" s="397"/>
      <c r="O30" s="398">
        <v>44347</v>
      </c>
      <c r="P30" s="398"/>
      <c r="Q30" s="398"/>
      <c r="R30" s="398"/>
      <c r="S30" s="398"/>
      <c r="T30" s="398"/>
      <c r="U30" s="398">
        <v>44165</v>
      </c>
      <c r="V30" s="398"/>
      <c r="W30" s="398"/>
      <c r="X30" s="398"/>
      <c r="Y30" s="398"/>
      <c r="Z30" s="398"/>
      <c r="AA30" s="398">
        <v>43982</v>
      </c>
      <c r="AB30" s="398"/>
      <c r="AC30" s="398"/>
      <c r="AD30" s="398"/>
      <c r="AE30" s="398"/>
      <c r="AF30" s="398"/>
    </row>
    <row r="31" spans="1:39" ht="16.5" customHeight="1" x14ac:dyDescent="0.45">
      <c r="C31" s="378" t="s">
        <v>171</v>
      </c>
      <c r="D31" s="378"/>
      <c r="E31" s="378"/>
      <c r="F31" s="378"/>
      <c r="G31" s="378"/>
      <c r="H31" s="378"/>
      <c r="I31" s="399">
        <f>IFERROR(IF(I29&gt;0, I30-I29+1, " "),"")</f>
        <v>183</v>
      </c>
      <c r="J31" s="399"/>
      <c r="K31" s="399"/>
      <c r="L31" s="399"/>
      <c r="M31" s="399"/>
      <c r="N31" s="399"/>
      <c r="O31" s="399">
        <f>IFERROR(IF(O29&gt;0, O30-O29+1, " "),"")</f>
        <v>182</v>
      </c>
      <c r="P31" s="399"/>
      <c r="Q31" s="399"/>
      <c r="R31" s="399"/>
      <c r="S31" s="399"/>
      <c r="T31" s="399"/>
      <c r="U31" s="399">
        <f>IFERROR(IF(U29&gt;0, U30-U29+1, " "),"")</f>
        <v>183</v>
      </c>
      <c r="V31" s="399"/>
      <c r="W31" s="399"/>
      <c r="X31" s="399"/>
      <c r="Y31" s="399"/>
      <c r="Z31" s="399"/>
      <c r="AA31" s="399">
        <f>IFERROR(IF(AA29&gt;0, AA30-AA29+1, " "),"")</f>
        <v>102</v>
      </c>
      <c r="AB31" s="399"/>
      <c r="AC31" s="399"/>
      <c r="AD31" s="399"/>
      <c r="AE31" s="399"/>
      <c r="AF31" s="399"/>
    </row>
    <row r="32" spans="1:39" ht="16.5" customHeight="1" x14ac:dyDescent="0.45">
      <c r="C32" s="385" t="s">
        <v>172</v>
      </c>
      <c r="D32" s="386"/>
      <c r="E32" s="386"/>
      <c r="F32" s="386"/>
      <c r="G32" s="386"/>
      <c r="H32" s="387"/>
      <c r="I32" s="391">
        <v>0</v>
      </c>
      <c r="J32" s="392"/>
      <c r="K32" s="392"/>
      <c r="L32" s="392"/>
      <c r="M32" s="392"/>
      <c r="N32" s="393"/>
      <c r="O32" s="373">
        <v>0</v>
      </c>
      <c r="P32" s="373"/>
      <c r="Q32" s="373"/>
      <c r="R32" s="373"/>
      <c r="S32" s="373"/>
      <c r="T32" s="373"/>
      <c r="U32" s="373">
        <v>0</v>
      </c>
      <c r="V32" s="373"/>
      <c r="W32" s="373"/>
      <c r="X32" s="373"/>
      <c r="Y32" s="373"/>
      <c r="Z32" s="373"/>
      <c r="AA32" s="373">
        <v>0</v>
      </c>
      <c r="AB32" s="373"/>
      <c r="AC32" s="373"/>
      <c r="AD32" s="373"/>
      <c r="AE32" s="373"/>
      <c r="AF32" s="373"/>
    </row>
    <row r="33" spans="1:35" ht="45" customHeight="1" x14ac:dyDescent="0.45">
      <c r="C33" s="394" t="s">
        <v>173</v>
      </c>
      <c r="D33" s="386"/>
      <c r="E33" s="386"/>
      <c r="F33" s="386"/>
      <c r="G33" s="386"/>
      <c r="H33" s="387"/>
      <c r="I33" s="391">
        <v>0</v>
      </c>
      <c r="J33" s="392"/>
      <c r="K33" s="392"/>
      <c r="L33" s="392"/>
      <c r="M33" s="392"/>
      <c r="N33" s="393"/>
      <c r="O33" s="373">
        <v>0</v>
      </c>
      <c r="P33" s="373"/>
      <c r="Q33" s="373"/>
      <c r="R33" s="373"/>
      <c r="S33" s="373"/>
      <c r="T33" s="373"/>
      <c r="U33" s="373">
        <v>0</v>
      </c>
      <c r="V33" s="373"/>
      <c r="W33" s="373"/>
      <c r="X33" s="373"/>
      <c r="Y33" s="373"/>
      <c r="Z33" s="373"/>
      <c r="AA33" s="373">
        <v>0</v>
      </c>
      <c r="AB33" s="373"/>
      <c r="AC33" s="373"/>
      <c r="AD33" s="373"/>
      <c r="AE33" s="373"/>
      <c r="AF33" s="373"/>
    </row>
    <row r="34" spans="1:35" x14ac:dyDescent="0.45">
      <c r="C34" s="385" t="s">
        <v>174</v>
      </c>
      <c r="D34" s="386"/>
      <c r="E34" s="386"/>
      <c r="F34" s="386"/>
      <c r="G34" s="386"/>
      <c r="H34" s="387"/>
      <c r="I34" s="388">
        <f>'5부.Ⅰ'!AG112+'5부.Ⅰ'!AG115</f>
        <v>685109342670</v>
      </c>
      <c r="J34" s="389"/>
      <c r="K34" s="389"/>
      <c r="L34" s="389"/>
      <c r="M34" s="389"/>
      <c r="N34" s="390"/>
      <c r="O34" s="373">
        <v>240741961760</v>
      </c>
      <c r="P34" s="373"/>
      <c r="Q34" s="373"/>
      <c r="R34" s="373"/>
      <c r="S34" s="373"/>
      <c r="T34" s="373"/>
      <c r="U34" s="373">
        <v>4492289000</v>
      </c>
      <c r="V34" s="373"/>
      <c r="W34" s="373"/>
      <c r="X34" s="373"/>
      <c r="Y34" s="373"/>
      <c r="Z34" s="373"/>
      <c r="AA34" s="373">
        <v>0</v>
      </c>
      <c r="AB34" s="373"/>
      <c r="AC34" s="373"/>
      <c r="AD34" s="373"/>
      <c r="AE34" s="373"/>
      <c r="AF34" s="373"/>
      <c r="AH34" s="77"/>
    </row>
    <row r="35" spans="1:35" x14ac:dyDescent="0.45">
      <c r="C35" s="385" t="s">
        <v>175</v>
      </c>
      <c r="D35" s="386"/>
      <c r="E35" s="386"/>
      <c r="F35" s="386"/>
      <c r="G35" s="386"/>
      <c r="H35" s="387"/>
      <c r="I35" s="388">
        <f>'5부.Ⅰ'!U112+'5부.Ⅰ'!U115</f>
        <v>684362130210</v>
      </c>
      <c r="J35" s="389"/>
      <c r="K35" s="389"/>
      <c r="L35" s="389"/>
      <c r="M35" s="389"/>
      <c r="N35" s="390"/>
      <c r="O35" s="373">
        <v>685109342670</v>
      </c>
      <c r="P35" s="373"/>
      <c r="Q35" s="373"/>
      <c r="R35" s="373"/>
      <c r="S35" s="373"/>
      <c r="T35" s="373"/>
      <c r="U35" s="373">
        <v>240741961760</v>
      </c>
      <c r="V35" s="373"/>
      <c r="W35" s="373"/>
      <c r="X35" s="373"/>
      <c r="Y35" s="373"/>
      <c r="Z35" s="373"/>
      <c r="AA35" s="373">
        <v>4492289000</v>
      </c>
      <c r="AB35" s="373"/>
      <c r="AC35" s="373"/>
      <c r="AD35" s="373"/>
      <c r="AE35" s="373"/>
      <c r="AF35" s="373"/>
      <c r="AH35" s="78"/>
    </row>
    <row r="36" spans="1:35" ht="5.25" customHeight="1" x14ac:dyDescent="0.45">
      <c r="AH36" s="78"/>
    </row>
    <row r="37" spans="1:35" x14ac:dyDescent="0.45">
      <c r="D37" s="306" t="s">
        <v>176</v>
      </c>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row>
    <row r="39" spans="1:35" x14ac:dyDescent="0.45">
      <c r="D39" s="79" t="s">
        <v>177</v>
      </c>
      <c r="AA39" s="383" t="s">
        <v>149</v>
      </c>
      <c r="AB39" s="383"/>
      <c r="AC39" s="383"/>
      <c r="AD39" s="383"/>
      <c r="AE39" s="383"/>
      <c r="AF39" s="383"/>
    </row>
    <row r="40" spans="1:35" ht="25.5" customHeight="1" x14ac:dyDescent="0.4">
      <c r="A40" s="64"/>
      <c r="B40" s="64"/>
      <c r="C40" s="384" t="s">
        <v>150</v>
      </c>
      <c r="D40" s="384"/>
      <c r="E40" s="384"/>
      <c r="F40" s="384"/>
      <c r="G40" s="384"/>
      <c r="H40" s="384"/>
      <c r="I40" s="65"/>
      <c r="J40" s="66"/>
      <c r="K40" s="67" t="s">
        <v>151</v>
      </c>
      <c r="L40" s="68">
        <f>L10</f>
        <v>4</v>
      </c>
      <c r="M40" s="69" t="s">
        <v>152</v>
      </c>
      <c r="N40" s="66"/>
      <c r="O40" s="70"/>
      <c r="P40" s="71"/>
      <c r="Q40" s="72" t="s">
        <v>151</v>
      </c>
      <c r="R40" s="72">
        <f>R10</f>
        <v>3</v>
      </c>
      <c r="S40" s="71" t="s">
        <v>152</v>
      </c>
      <c r="T40" s="71"/>
      <c r="U40" s="70"/>
      <c r="V40" s="71"/>
      <c r="W40" s="72" t="s">
        <v>151</v>
      </c>
      <c r="X40" s="72">
        <f>X10</f>
        <v>2</v>
      </c>
      <c r="Y40" s="72" t="s">
        <v>152</v>
      </c>
      <c r="Z40" s="71"/>
      <c r="AA40" s="70"/>
      <c r="AB40" s="71"/>
      <c r="AC40" s="72" t="s">
        <v>151</v>
      </c>
      <c r="AD40" s="72">
        <f>AD10</f>
        <v>1</v>
      </c>
      <c r="AE40" s="72" t="s">
        <v>152</v>
      </c>
      <c r="AF40" s="73"/>
      <c r="AG40" s="59"/>
    </row>
    <row r="41" spans="1:35" ht="25.5" customHeight="1" x14ac:dyDescent="0.4">
      <c r="A41" s="64"/>
      <c r="B41" s="64"/>
      <c r="C41" s="378" t="s">
        <v>178</v>
      </c>
      <c r="D41" s="378"/>
      <c r="E41" s="378"/>
      <c r="F41" s="378"/>
      <c r="G41" s="378"/>
      <c r="H41" s="378"/>
      <c r="I41" s="379">
        <f>'5부.Ⅲ'!O22+'5부.Ⅲ'!O24</f>
        <v>0</v>
      </c>
      <c r="J41" s="379"/>
      <c r="K41" s="379"/>
      <c r="L41" s="379"/>
      <c r="M41" s="379"/>
      <c r="N41" s="379"/>
      <c r="O41" s="373">
        <v>0</v>
      </c>
      <c r="P41" s="373"/>
      <c r="Q41" s="373"/>
      <c r="R41" s="373"/>
      <c r="S41" s="373"/>
      <c r="T41" s="373"/>
      <c r="U41" s="373">
        <v>0</v>
      </c>
      <c r="V41" s="373"/>
      <c r="W41" s="373"/>
      <c r="X41" s="373"/>
      <c r="Y41" s="373"/>
      <c r="Z41" s="373"/>
      <c r="AA41" s="373">
        <v>0</v>
      </c>
      <c r="AB41" s="373"/>
      <c r="AC41" s="373"/>
      <c r="AD41" s="373"/>
      <c r="AE41" s="373"/>
      <c r="AF41" s="373"/>
      <c r="AG41" s="59"/>
    </row>
    <row r="42" spans="1:35" s="82" customFormat="1" ht="25.5" customHeight="1" x14ac:dyDescent="0.4">
      <c r="A42" s="80"/>
      <c r="B42" s="80"/>
      <c r="C42" s="381" t="s">
        <v>179</v>
      </c>
      <c r="D42" s="381"/>
      <c r="E42" s="381"/>
      <c r="F42" s="381"/>
      <c r="G42" s="381"/>
      <c r="H42" s="381"/>
      <c r="I42" s="382" t="str">
        <f>IF(ISERROR(I41/((I47+I48)/2)*100),"-",I41/((I47+I48)/2))</f>
        <v>-</v>
      </c>
      <c r="J42" s="382"/>
      <c r="K42" s="382"/>
      <c r="L42" s="382"/>
      <c r="M42" s="382"/>
      <c r="N42" s="382"/>
      <c r="O42" s="382" t="str">
        <f>IF(ISERROR(O41/((O47+O48)/2)*100),"-",O41/((O47+O48)/2))</f>
        <v>-</v>
      </c>
      <c r="P42" s="382"/>
      <c r="Q42" s="382"/>
      <c r="R42" s="382"/>
      <c r="S42" s="382"/>
      <c r="T42" s="382"/>
      <c r="U42" s="382" t="str">
        <f>IF(ISERROR(U41/((U47+U48)/2)*100),"-",U41/((U47+U48)/2))</f>
        <v>-</v>
      </c>
      <c r="V42" s="382"/>
      <c r="W42" s="382"/>
      <c r="X42" s="382"/>
      <c r="Y42" s="382"/>
      <c r="Z42" s="382"/>
      <c r="AA42" s="382" t="str">
        <f>IF(ISERROR(AA41/((AA47+AA48)/2)*100),"-",AA41/((AA47+AA48)/2))</f>
        <v>-</v>
      </c>
      <c r="AB42" s="382"/>
      <c r="AC42" s="382"/>
      <c r="AD42" s="382"/>
      <c r="AE42" s="382"/>
      <c r="AF42" s="382"/>
      <c r="AG42" s="59"/>
      <c r="AH42" s="81"/>
      <c r="AI42" s="81"/>
    </row>
    <row r="43" spans="1:35" s="82" customFormat="1" ht="25.5" customHeight="1" x14ac:dyDescent="0.4">
      <c r="A43" s="80"/>
      <c r="B43" s="80"/>
      <c r="C43" s="378" t="s">
        <v>180</v>
      </c>
      <c r="D43" s="378"/>
      <c r="E43" s="378"/>
      <c r="F43" s="378"/>
      <c r="G43" s="378"/>
      <c r="H43" s="378"/>
      <c r="I43" s="380" t="str">
        <f>IF(ISERROR(I42*365/I31),"-",I42*365/I31)</f>
        <v>-</v>
      </c>
      <c r="J43" s="380"/>
      <c r="K43" s="380"/>
      <c r="L43" s="380"/>
      <c r="M43" s="380"/>
      <c r="N43" s="380"/>
      <c r="O43" s="380" t="str">
        <f>IF(ISERROR(O42*365/O31),"-",O42*365/O31)</f>
        <v>-</v>
      </c>
      <c r="P43" s="380"/>
      <c r="Q43" s="380"/>
      <c r="R43" s="380"/>
      <c r="S43" s="380"/>
      <c r="T43" s="380"/>
      <c r="U43" s="380" t="str">
        <f>IF(ISERROR(U42*365/U31),"-",U42*365/U31)</f>
        <v>-</v>
      </c>
      <c r="V43" s="380"/>
      <c r="W43" s="380"/>
      <c r="X43" s="380"/>
      <c r="Y43" s="380"/>
      <c r="Z43" s="380"/>
      <c r="AA43" s="380" t="str">
        <f>IF(ISERROR(AA42*365/AA31),"-",AA42*365/AA31)</f>
        <v>-</v>
      </c>
      <c r="AB43" s="380"/>
      <c r="AC43" s="380"/>
      <c r="AD43" s="380"/>
      <c r="AE43" s="380"/>
      <c r="AF43" s="380"/>
      <c r="AG43" s="59"/>
      <c r="AH43" s="81"/>
      <c r="AI43" s="81"/>
    </row>
    <row r="44" spans="1:35" ht="25.5" customHeight="1" x14ac:dyDescent="0.4">
      <c r="A44" s="64"/>
      <c r="B44" s="64"/>
      <c r="C44" s="378" t="s">
        <v>181</v>
      </c>
      <c r="D44" s="378"/>
      <c r="E44" s="378"/>
      <c r="F44" s="378"/>
      <c r="G44" s="378"/>
      <c r="H44" s="378"/>
      <c r="I44" s="379">
        <f>'5부.Ⅲ'!O21+'5부.Ⅲ'!O23</f>
        <v>19196706000</v>
      </c>
      <c r="J44" s="379"/>
      <c r="K44" s="379"/>
      <c r="L44" s="379"/>
      <c r="M44" s="379"/>
      <c r="N44" s="379"/>
      <c r="O44" s="373">
        <v>0</v>
      </c>
      <c r="P44" s="373"/>
      <c r="Q44" s="373"/>
      <c r="R44" s="373"/>
      <c r="S44" s="373"/>
      <c r="T44" s="373"/>
      <c r="U44" s="373">
        <v>0</v>
      </c>
      <c r="V44" s="373"/>
      <c r="W44" s="373"/>
      <c r="X44" s="373"/>
      <c r="Y44" s="373"/>
      <c r="Z44" s="373"/>
      <c r="AA44" s="373">
        <v>0</v>
      </c>
      <c r="AB44" s="373"/>
      <c r="AC44" s="373"/>
      <c r="AD44" s="373"/>
      <c r="AE44" s="373"/>
      <c r="AF44" s="373"/>
      <c r="AG44" s="59"/>
    </row>
    <row r="45" spans="1:35" s="82" customFormat="1" ht="25.5" customHeight="1" x14ac:dyDescent="0.4">
      <c r="A45" s="80"/>
      <c r="B45" s="80"/>
      <c r="C45" s="378" t="s">
        <v>182</v>
      </c>
      <c r="D45" s="378"/>
      <c r="E45" s="378"/>
      <c r="F45" s="378"/>
      <c r="G45" s="378"/>
      <c r="H45" s="378"/>
      <c r="I45" s="380">
        <f>IF(ISERROR(I44/((I49+I50)/2)*100),"-",I44/((I49+I50)/2))</f>
        <v>0.16042843413366317</v>
      </c>
      <c r="J45" s="380"/>
      <c r="K45" s="380"/>
      <c r="L45" s="380"/>
      <c r="M45" s="380"/>
      <c r="N45" s="380"/>
      <c r="O45" s="380">
        <f>IF(ISERROR(O44/((O49+O50)/2)*100),"-",O44/((O49+O50)/2))</f>
        <v>0</v>
      </c>
      <c r="P45" s="380"/>
      <c r="Q45" s="380"/>
      <c r="R45" s="380"/>
      <c r="S45" s="380"/>
      <c r="T45" s="380"/>
      <c r="U45" s="380">
        <f>IF(ISERROR(U44/((U49+U50)/2)*100),"-",U44/((U49+U50)/2))</f>
        <v>0</v>
      </c>
      <c r="V45" s="380"/>
      <c r="W45" s="380"/>
      <c r="X45" s="380"/>
      <c r="Y45" s="380"/>
      <c r="Z45" s="380"/>
      <c r="AA45" s="380">
        <f>IF(ISERROR(AA44/((AA49+AA50)/2)*100),"-",AA44/((AA49+AA50)/2))</f>
        <v>0</v>
      </c>
      <c r="AB45" s="380"/>
      <c r="AC45" s="380"/>
      <c r="AD45" s="380"/>
      <c r="AE45" s="380"/>
      <c r="AF45" s="380"/>
      <c r="AG45" s="59"/>
      <c r="AH45" s="81"/>
      <c r="AI45" s="81"/>
    </row>
    <row r="46" spans="1:35" s="82" customFormat="1" ht="25.5" customHeight="1" thickBot="1" x14ac:dyDescent="0.45">
      <c r="A46" s="80"/>
      <c r="B46" s="80"/>
      <c r="C46" s="374" t="s">
        <v>183</v>
      </c>
      <c r="D46" s="374"/>
      <c r="E46" s="374"/>
      <c r="F46" s="374"/>
      <c r="G46" s="374"/>
      <c r="H46" s="374"/>
      <c r="I46" s="375">
        <f>IF(ISERROR(I45*365/I31),"-",I45*365/I31)</f>
        <v>0.31998021015730632</v>
      </c>
      <c r="J46" s="375"/>
      <c r="K46" s="375"/>
      <c r="L46" s="375"/>
      <c r="M46" s="375"/>
      <c r="N46" s="375"/>
      <c r="O46" s="375">
        <f>IF(ISERROR(O45*365/O31),"-",O45*365/O31)</f>
        <v>0</v>
      </c>
      <c r="P46" s="375"/>
      <c r="Q46" s="375"/>
      <c r="R46" s="375"/>
      <c r="S46" s="375"/>
      <c r="T46" s="375"/>
      <c r="U46" s="375">
        <f>IF(ISERROR(U45*365/U31),"-",U45*365/U31)</f>
        <v>0</v>
      </c>
      <c r="V46" s="375"/>
      <c r="W46" s="375"/>
      <c r="X46" s="375"/>
      <c r="Y46" s="375"/>
      <c r="Z46" s="375"/>
      <c r="AA46" s="375">
        <f>IF(ISERROR(AA45*365/AA31),"-",AA45*365/AA31)</f>
        <v>0</v>
      </c>
      <c r="AB46" s="375"/>
      <c r="AC46" s="375"/>
      <c r="AD46" s="375"/>
      <c r="AE46" s="375"/>
      <c r="AF46" s="375"/>
      <c r="AG46" s="59"/>
      <c r="AH46" s="81"/>
      <c r="AI46" s="81"/>
    </row>
    <row r="47" spans="1:35" ht="23.25" customHeight="1" x14ac:dyDescent="0.45">
      <c r="C47" s="376" t="s">
        <v>184</v>
      </c>
      <c r="D47" s="376"/>
      <c r="E47" s="376"/>
      <c r="F47" s="376"/>
      <c r="G47" s="376"/>
      <c r="H47" s="376"/>
      <c r="I47" s="377">
        <v>0</v>
      </c>
      <c r="J47" s="377"/>
      <c r="K47" s="377"/>
      <c r="L47" s="377"/>
      <c r="M47" s="377"/>
      <c r="N47" s="377"/>
      <c r="O47" s="377">
        <v>0</v>
      </c>
      <c r="P47" s="377"/>
      <c r="Q47" s="377"/>
      <c r="R47" s="377"/>
      <c r="S47" s="377"/>
      <c r="T47" s="377"/>
      <c r="U47" s="377">
        <v>0</v>
      </c>
      <c r="V47" s="377"/>
      <c r="W47" s="377"/>
      <c r="X47" s="377"/>
      <c r="Y47" s="377"/>
      <c r="Z47" s="377"/>
      <c r="AA47" s="377">
        <v>0</v>
      </c>
      <c r="AB47" s="377"/>
      <c r="AC47" s="377"/>
      <c r="AD47" s="377"/>
      <c r="AE47" s="377"/>
      <c r="AF47" s="377"/>
      <c r="AH47" s="77"/>
    </row>
    <row r="48" spans="1:35" ht="23.25" customHeight="1" x14ac:dyDescent="0.45">
      <c r="C48" s="372" t="s">
        <v>185</v>
      </c>
      <c r="D48" s="372"/>
      <c r="E48" s="372"/>
      <c r="F48" s="372"/>
      <c r="G48" s="372"/>
      <c r="H48" s="372"/>
      <c r="I48" s="373">
        <v>0</v>
      </c>
      <c r="J48" s="373"/>
      <c r="K48" s="373"/>
      <c r="L48" s="373"/>
      <c r="M48" s="373"/>
      <c r="N48" s="373"/>
      <c r="O48" s="373">
        <v>0</v>
      </c>
      <c r="P48" s="373"/>
      <c r="Q48" s="373"/>
      <c r="R48" s="373"/>
      <c r="S48" s="373"/>
      <c r="T48" s="373"/>
      <c r="U48" s="373">
        <v>0</v>
      </c>
      <c r="V48" s="373"/>
      <c r="W48" s="373"/>
      <c r="X48" s="373"/>
      <c r="Y48" s="373"/>
      <c r="Z48" s="373"/>
      <c r="AA48" s="373">
        <v>0</v>
      </c>
      <c r="AB48" s="373"/>
      <c r="AC48" s="373"/>
      <c r="AD48" s="373"/>
      <c r="AE48" s="373"/>
      <c r="AF48" s="373"/>
      <c r="AH48" s="78"/>
    </row>
    <row r="49" spans="1:39" ht="23.25" customHeight="1" x14ac:dyDescent="0.45">
      <c r="C49" s="372" t="s">
        <v>186</v>
      </c>
      <c r="D49" s="372"/>
      <c r="E49" s="372"/>
      <c r="F49" s="372"/>
      <c r="G49" s="372"/>
      <c r="H49" s="372"/>
      <c r="I49" s="373">
        <v>119659000000</v>
      </c>
      <c r="J49" s="373"/>
      <c r="K49" s="373"/>
      <c r="L49" s="373"/>
      <c r="M49" s="373"/>
      <c r="N49" s="373"/>
      <c r="O49" s="373">
        <v>48200000000</v>
      </c>
      <c r="P49" s="373"/>
      <c r="Q49" s="373"/>
      <c r="R49" s="373"/>
      <c r="S49" s="373"/>
      <c r="T49" s="373"/>
      <c r="U49" s="373">
        <v>900000000</v>
      </c>
      <c r="V49" s="373"/>
      <c r="W49" s="373"/>
      <c r="X49" s="373"/>
      <c r="Y49" s="373"/>
      <c r="Z49" s="373"/>
      <c r="AA49" s="373">
        <v>0</v>
      </c>
      <c r="AB49" s="373"/>
      <c r="AC49" s="373"/>
      <c r="AD49" s="373"/>
      <c r="AE49" s="373"/>
      <c r="AF49" s="373"/>
      <c r="AH49" s="77"/>
    </row>
    <row r="50" spans="1:39" s="60" customFormat="1" ht="23.25" customHeight="1" x14ac:dyDescent="0.45">
      <c r="C50" s="372" t="s">
        <v>187</v>
      </c>
      <c r="D50" s="372"/>
      <c r="E50" s="372"/>
      <c r="F50" s="372"/>
      <c r="G50" s="372"/>
      <c r="H50" s="372"/>
      <c r="I50" s="373">
        <v>119659000000</v>
      </c>
      <c r="J50" s="373"/>
      <c r="K50" s="373"/>
      <c r="L50" s="373"/>
      <c r="M50" s="373"/>
      <c r="N50" s="373"/>
      <c r="O50" s="373">
        <v>119659000000</v>
      </c>
      <c r="P50" s="373"/>
      <c r="Q50" s="373"/>
      <c r="R50" s="373"/>
      <c r="S50" s="373"/>
      <c r="T50" s="373"/>
      <c r="U50" s="373">
        <v>48200000000</v>
      </c>
      <c r="V50" s="373"/>
      <c r="W50" s="373"/>
      <c r="X50" s="373"/>
      <c r="Y50" s="373"/>
      <c r="Z50" s="373"/>
      <c r="AA50" s="373">
        <v>900000000</v>
      </c>
      <c r="AB50" s="373"/>
      <c r="AC50" s="373"/>
      <c r="AD50" s="373"/>
      <c r="AE50" s="373"/>
      <c r="AF50" s="373"/>
      <c r="AH50" s="78"/>
      <c r="AJ50" s="74"/>
      <c r="AK50" s="74"/>
      <c r="AL50" s="74"/>
      <c r="AM50" s="74"/>
    </row>
    <row r="51" spans="1:39" s="60" customFormat="1" ht="5.25" customHeight="1" x14ac:dyDescent="0.45">
      <c r="AH51" s="78"/>
      <c r="AJ51" s="74"/>
      <c r="AK51" s="74"/>
      <c r="AL51" s="74"/>
      <c r="AM51" s="74"/>
    </row>
    <row r="52" spans="1:39" s="60" customFormat="1" x14ac:dyDescent="0.45">
      <c r="D52" s="306" t="s">
        <v>176</v>
      </c>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J52" s="74"/>
      <c r="AK52" s="74"/>
      <c r="AL52" s="74"/>
      <c r="AM52" s="74"/>
    </row>
    <row r="57" spans="1:39" s="60" customFormat="1" ht="103.5" customHeight="1" x14ac:dyDescent="0.45">
      <c r="A57" s="369" t="s">
        <v>188</v>
      </c>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1"/>
      <c r="AJ57" s="74"/>
      <c r="AK57" s="74"/>
      <c r="AL57" s="74"/>
      <c r="AM57" s="74"/>
    </row>
  </sheetData>
  <sheetProtection formatCells="0" formatColumns="0" formatRows="0"/>
  <protectedRanges>
    <protectedRange sqref="O44:AF44 I47:AF50 O41:AF41" name="범위8_2"/>
    <protectedRange sqref="C6 I29:AF30 O10:AF11 O15:AF16 O32:AF35 I12:AF13" name="범위8"/>
  </protectedRanges>
  <mergeCells count="148">
    <mergeCell ref="C10:H10"/>
    <mergeCell ref="C11:H11"/>
    <mergeCell ref="I11:N11"/>
    <mergeCell ref="O11:T11"/>
    <mergeCell ref="U11:Z11"/>
    <mergeCell ref="AA11:AF11"/>
    <mergeCell ref="B2:P2"/>
    <mergeCell ref="C4:P4"/>
    <mergeCell ref="C6:AF6"/>
    <mergeCell ref="C8:W8"/>
    <mergeCell ref="D9:J9"/>
    <mergeCell ref="K9:M9"/>
    <mergeCell ref="AA9:AF9"/>
    <mergeCell ref="C12:H12"/>
    <mergeCell ref="I12:N12"/>
    <mergeCell ref="O12:T12"/>
    <mergeCell ref="U12:Z12"/>
    <mergeCell ref="AA12:AF12"/>
    <mergeCell ref="C13:H13"/>
    <mergeCell ref="I13:N13"/>
    <mergeCell ref="O13:T13"/>
    <mergeCell ref="U13:Z13"/>
    <mergeCell ref="AA13:AF13"/>
    <mergeCell ref="C14:H14"/>
    <mergeCell ref="I14:N14"/>
    <mergeCell ref="O14:T14"/>
    <mergeCell ref="U14:Z14"/>
    <mergeCell ref="AA14:AF14"/>
    <mergeCell ref="C15:H15"/>
    <mergeCell ref="I15:N15"/>
    <mergeCell ref="O15:T15"/>
    <mergeCell ref="U15:Z15"/>
    <mergeCell ref="AA15:AF15"/>
    <mergeCell ref="C18:H18"/>
    <mergeCell ref="I18:N18"/>
    <mergeCell ref="O18:T18"/>
    <mergeCell ref="U18:Z18"/>
    <mergeCell ref="AA18:AF18"/>
    <mergeCell ref="E19:AF19"/>
    <mergeCell ref="C16:H16"/>
    <mergeCell ref="I16:N16"/>
    <mergeCell ref="O16:T16"/>
    <mergeCell ref="U16:Z16"/>
    <mergeCell ref="AA16:AF16"/>
    <mergeCell ref="C17:H17"/>
    <mergeCell ref="I17:N17"/>
    <mergeCell ref="O17:T17"/>
    <mergeCell ref="U17:Z17"/>
    <mergeCell ref="AA17:AF17"/>
    <mergeCell ref="D27:N27"/>
    <mergeCell ref="AA27:AF27"/>
    <mergeCell ref="C28:H28"/>
    <mergeCell ref="C29:H29"/>
    <mergeCell ref="I29:N29"/>
    <mergeCell ref="O29:T29"/>
    <mergeCell ref="U29:Z29"/>
    <mergeCell ref="AA29:AF29"/>
    <mergeCell ref="E20:AF20"/>
    <mergeCell ref="E21:AF21"/>
    <mergeCell ref="E22:AF22"/>
    <mergeCell ref="E23:AF23"/>
    <mergeCell ref="E24:AF24"/>
    <mergeCell ref="E25:AF25"/>
    <mergeCell ref="C30:H30"/>
    <mergeCell ref="I30:N30"/>
    <mergeCell ref="O30:T30"/>
    <mergeCell ref="U30:Z30"/>
    <mergeCell ref="AA30:AF30"/>
    <mergeCell ref="C31:H31"/>
    <mergeCell ref="I31:N31"/>
    <mergeCell ref="O31:T31"/>
    <mergeCell ref="U31:Z31"/>
    <mergeCell ref="AA31:AF31"/>
    <mergeCell ref="C32:H32"/>
    <mergeCell ref="I32:N32"/>
    <mergeCell ref="O32:T32"/>
    <mergeCell ref="U32:Z32"/>
    <mergeCell ref="AA32:AF32"/>
    <mergeCell ref="C33:H33"/>
    <mergeCell ref="I33:N33"/>
    <mergeCell ref="O33:T33"/>
    <mergeCell ref="U33:Z33"/>
    <mergeCell ref="AA33:AF33"/>
    <mergeCell ref="D37:AF37"/>
    <mergeCell ref="AA39:AF39"/>
    <mergeCell ref="C40:H40"/>
    <mergeCell ref="C41:H41"/>
    <mergeCell ref="I41:N41"/>
    <mergeCell ref="O41:T41"/>
    <mergeCell ref="U41:Z41"/>
    <mergeCell ref="AA41:AF41"/>
    <mergeCell ref="C34:H34"/>
    <mergeCell ref="I34:N34"/>
    <mergeCell ref="O34:T34"/>
    <mergeCell ref="U34:Z34"/>
    <mergeCell ref="AA34:AF34"/>
    <mergeCell ref="C35:H35"/>
    <mergeCell ref="I35:N35"/>
    <mergeCell ref="O35:T35"/>
    <mergeCell ref="U35:Z35"/>
    <mergeCell ref="AA35:AF35"/>
    <mergeCell ref="C42:H42"/>
    <mergeCell ref="I42:N42"/>
    <mergeCell ref="O42:T42"/>
    <mergeCell ref="U42:Z42"/>
    <mergeCell ref="AA42:AF42"/>
    <mergeCell ref="C43:H43"/>
    <mergeCell ref="I43:N43"/>
    <mergeCell ref="O43:T43"/>
    <mergeCell ref="U43:Z43"/>
    <mergeCell ref="AA43:AF43"/>
    <mergeCell ref="C44:H44"/>
    <mergeCell ref="I44:N44"/>
    <mergeCell ref="O44:T44"/>
    <mergeCell ref="U44:Z44"/>
    <mergeCell ref="AA44:AF44"/>
    <mergeCell ref="C45:H45"/>
    <mergeCell ref="I45:N45"/>
    <mergeCell ref="O45:T45"/>
    <mergeCell ref="U45:Z45"/>
    <mergeCell ref="AA45:AF45"/>
    <mergeCell ref="C46:H46"/>
    <mergeCell ref="I46:N46"/>
    <mergeCell ref="O46:T46"/>
    <mergeCell ref="U46:Z46"/>
    <mergeCell ref="AA46:AF46"/>
    <mergeCell ref="C47:H47"/>
    <mergeCell ref="I47:N47"/>
    <mergeCell ref="O47:T47"/>
    <mergeCell ref="U47:Z47"/>
    <mergeCell ref="AA47:AF47"/>
    <mergeCell ref="A57:AF57"/>
    <mergeCell ref="C50:H50"/>
    <mergeCell ref="I50:N50"/>
    <mergeCell ref="O50:T50"/>
    <mergeCell ref="U50:Z50"/>
    <mergeCell ref="AA50:AF50"/>
    <mergeCell ref="D52:AF52"/>
    <mergeCell ref="C48:H48"/>
    <mergeCell ref="I48:N48"/>
    <mergeCell ref="O48:T48"/>
    <mergeCell ref="U48:Z48"/>
    <mergeCell ref="AA48:AF48"/>
    <mergeCell ref="C49:H49"/>
    <mergeCell ref="I49:N49"/>
    <mergeCell ref="O49:T49"/>
    <mergeCell ref="U49:Z49"/>
    <mergeCell ref="AA49:AF49"/>
  </mergeCells>
  <phoneticPr fontId="2" type="noConversion"/>
  <pageMargins left="0.47244094488188981" right="0.47244094488188981" top="0.74803149606299213" bottom="0.74803149606299213" header="0.31496062992125984" footer="0.31496062992125984"/>
  <pageSetup paperSize="9" scale="72" orientation="portrait" blackAndWhite="1" r:id="rId1"/>
  <rowBreaks count="1" manualBreakCount="1">
    <brk id="26"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2:AT26"/>
  <sheetViews>
    <sheetView showZeros="0" view="pageBreakPreview" zoomScaleNormal="85" zoomScaleSheetLayoutView="100" workbookViewId="0">
      <selection activeCell="S13" sqref="S13:U13"/>
    </sheetView>
  </sheetViews>
  <sheetFormatPr defaultRowHeight="17" x14ac:dyDescent="0.45"/>
  <cols>
    <col min="1" max="3" width="1.08203125" style="1" customWidth="1"/>
    <col min="4" max="4" width="2.58203125" style="1" customWidth="1"/>
    <col min="5" max="13" width="2.33203125" style="1" customWidth="1"/>
    <col min="14" max="18" width="2.5" style="1" customWidth="1"/>
    <col min="19" max="21" width="2.33203125" style="1" customWidth="1"/>
    <col min="22" max="26" width="2.5" style="1" customWidth="1"/>
    <col min="27" max="36" width="2.33203125" style="1" customWidth="1"/>
    <col min="37" max="37" width="4.25" style="1" customWidth="1"/>
    <col min="38" max="42" width="9" style="1"/>
  </cols>
  <sheetData>
    <row r="2" spans="1:46" s="1" customFormat="1" ht="19.5" x14ac:dyDescent="0.45">
      <c r="A2" s="245" t="s">
        <v>189</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Q2"/>
      <c r="AR2"/>
      <c r="AS2"/>
      <c r="AT2"/>
    </row>
    <row r="3" spans="1:46" s="1" customFormat="1" ht="19.5" x14ac:dyDescent="0.4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Q3"/>
      <c r="AR3"/>
      <c r="AS3"/>
      <c r="AT3"/>
    </row>
    <row r="4" spans="1:46" s="1" customFormat="1" ht="19.5" x14ac:dyDescent="0.45">
      <c r="A4" s="246" t="s">
        <v>190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19"/>
      <c r="AI4" s="19"/>
      <c r="AJ4" s="19"/>
      <c r="AK4" s="37"/>
      <c r="AL4" s="16"/>
    </row>
    <row r="5" spans="1:46" s="1" customFormat="1" ht="19.5"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37"/>
      <c r="AL5" s="16"/>
      <c r="AQ5"/>
      <c r="AR5"/>
      <c r="AS5"/>
      <c r="AT5"/>
    </row>
    <row r="6" spans="1:46" s="1" customFormat="1" x14ac:dyDescent="0.45">
      <c r="AA6" s="448" t="s">
        <v>191</v>
      </c>
      <c r="AB6" s="448"/>
      <c r="AC6" s="448"/>
      <c r="AD6" s="448"/>
      <c r="AE6" s="448"/>
      <c r="AF6" s="448"/>
      <c r="AG6" s="448"/>
      <c r="AH6" s="448"/>
      <c r="AI6" s="448"/>
      <c r="AJ6" s="448"/>
      <c r="AK6" s="448"/>
      <c r="AQ6"/>
      <c r="AR6"/>
      <c r="AS6"/>
      <c r="AT6"/>
    </row>
    <row r="7" spans="1:46" s="1" customFormat="1" ht="20.149999999999999" customHeight="1" x14ac:dyDescent="0.45">
      <c r="C7" s="449" t="s">
        <v>192</v>
      </c>
      <c r="D7" s="450"/>
      <c r="E7" s="450"/>
      <c r="F7" s="450"/>
      <c r="G7" s="450"/>
      <c r="H7" s="450"/>
      <c r="I7" s="450"/>
      <c r="J7" s="450"/>
      <c r="K7" s="450"/>
      <c r="L7" s="450"/>
      <c r="M7" s="451"/>
      <c r="N7" s="456" t="s">
        <v>193</v>
      </c>
      <c r="O7" s="457"/>
      <c r="P7" s="457"/>
      <c r="Q7" s="457"/>
      <c r="R7" s="457"/>
      <c r="S7" s="457"/>
      <c r="T7" s="457"/>
      <c r="U7" s="458"/>
      <c r="V7" s="456" t="s">
        <v>194</v>
      </c>
      <c r="W7" s="457"/>
      <c r="X7" s="457"/>
      <c r="Y7" s="457"/>
      <c r="Z7" s="457"/>
      <c r="AA7" s="457"/>
      <c r="AB7" s="457"/>
      <c r="AC7" s="458"/>
      <c r="AD7" s="459" t="s">
        <v>195</v>
      </c>
      <c r="AE7" s="450"/>
      <c r="AF7" s="450"/>
      <c r="AG7" s="450"/>
      <c r="AH7" s="450"/>
      <c r="AI7" s="450"/>
      <c r="AJ7" s="450"/>
      <c r="AK7" s="451"/>
      <c r="AQ7"/>
      <c r="AR7"/>
      <c r="AS7"/>
      <c r="AT7"/>
    </row>
    <row r="8" spans="1:46" s="1" customFormat="1" ht="20.149999999999999" customHeight="1" x14ac:dyDescent="0.45">
      <c r="C8" s="452"/>
      <c r="D8" s="453"/>
      <c r="E8" s="453"/>
      <c r="F8" s="454"/>
      <c r="G8" s="454"/>
      <c r="H8" s="454"/>
      <c r="I8" s="454"/>
      <c r="J8" s="454"/>
      <c r="K8" s="454"/>
      <c r="L8" s="454"/>
      <c r="M8" s="455"/>
      <c r="N8" s="461" t="s">
        <v>196</v>
      </c>
      <c r="O8" s="461"/>
      <c r="P8" s="461"/>
      <c r="Q8" s="461"/>
      <c r="R8" s="461"/>
      <c r="S8" s="461" t="s">
        <v>124</v>
      </c>
      <c r="T8" s="461"/>
      <c r="U8" s="461"/>
      <c r="V8" s="461" t="s">
        <v>196</v>
      </c>
      <c r="W8" s="461"/>
      <c r="X8" s="461"/>
      <c r="Y8" s="461"/>
      <c r="Z8" s="461"/>
      <c r="AA8" s="461" t="s">
        <v>124</v>
      </c>
      <c r="AB8" s="461"/>
      <c r="AC8" s="461"/>
      <c r="AD8" s="460"/>
      <c r="AE8" s="454"/>
      <c r="AF8" s="454"/>
      <c r="AG8" s="454"/>
      <c r="AH8" s="454"/>
      <c r="AI8" s="454"/>
      <c r="AJ8" s="454"/>
      <c r="AK8" s="455"/>
      <c r="AQ8"/>
      <c r="AR8"/>
      <c r="AS8"/>
      <c r="AT8"/>
    </row>
    <row r="9" spans="1:46" s="1" customFormat="1" ht="37.5" customHeight="1" x14ac:dyDescent="0.45">
      <c r="C9" s="445" t="s">
        <v>197</v>
      </c>
      <c r="D9" s="446"/>
      <c r="E9" s="446"/>
      <c r="F9" s="447"/>
      <c r="G9" s="425"/>
      <c r="H9" s="425"/>
      <c r="I9" s="425"/>
      <c r="J9" s="425"/>
      <c r="K9" s="425"/>
      <c r="L9" s="425"/>
      <c r="M9" s="425"/>
      <c r="N9" s="426">
        <v>0</v>
      </c>
      <c r="O9" s="426"/>
      <c r="P9" s="426"/>
      <c r="Q9" s="426"/>
      <c r="R9" s="426"/>
      <c r="S9" s="424">
        <f>IFERROR(N9/SUM($N$9:$R$13)*100,"")</f>
        <v>0</v>
      </c>
      <c r="T9" s="424"/>
      <c r="U9" s="424"/>
      <c r="V9" s="426"/>
      <c r="W9" s="426"/>
      <c r="X9" s="426"/>
      <c r="Y9" s="426"/>
      <c r="Z9" s="426"/>
      <c r="AA9" s="424">
        <f>IFERROR(V9/SUM($V$9:$Z$13)*100,"")</f>
        <v>0</v>
      </c>
      <c r="AB9" s="424"/>
      <c r="AC9" s="424"/>
      <c r="AD9" s="435">
        <f>IFERROR(AA9+AA10,"")</f>
        <v>0</v>
      </c>
      <c r="AE9" s="436"/>
      <c r="AF9" s="436"/>
      <c r="AG9" s="436"/>
      <c r="AH9" s="436"/>
      <c r="AI9" s="436"/>
      <c r="AJ9" s="436"/>
      <c r="AK9" s="437"/>
      <c r="AQ9"/>
      <c r="AR9"/>
      <c r="AS9"/>
      <c r="AT9"/>
    </row>
    <row r="10" spans="1:46" s="1" customFormat="1" ht="37.5" customHeight="1" x14ac:dyDescent="0.45">
      <c r="C10" s="441"/>
      <c r="D10" s="442"/>
      <c r="E10" s="443"/>
      <c r="F10" s="444" t="s">
        <v>198</v>
      </c>
      <c r="G10" s="425"/>
      <c r="H10" s="425"/>
      <c r="I10" s="425"/>
      <c r="J10" s="425"/>
      <c r="K10" s="425"/>
      <c r="L10" s="425"/>
      <c r="M10" s="425"/>
      <c r="N10" s="426"/>
      <c r="O10" s="426"/>
      <c r="P10" s="426"/>
      <c r="Q10" s="426"/>
      <c r="R10" s="426"/>
      <c r="S10" s="424">
        <f>IFERROR(N10/SUM($N$9:$R$13)*100,"")</f>
        <v>0</v>
      </c>
      <c r="T10" s="424"/>
      <c r="U10" s="424"/>
      <c r="V10" s="426"/>
      <c r="W10" s="426"/>
      <c r="X10" s="426"/>
      <c r="Y10" s="426"/>
      <c r="Z10" s="426"/>
      <c r="AA10" s="424">
        <f>IFERROR(V10/SUM($V$9:$Z$13)*100,"")</f>
        <v>0</v>
      </c>
      <c r="AB10" s="424"/>
      <c r="AC10" s="424"/>
      <c r="AD10" s="438"/>
      <c r="AE10" s="439"/>
      <c r="AF10" s="439"/>
      <c r="AG10" s="439"/>
      <c r="AH10" s="439"/>
      <c r="AI10" s="439"/>
      <c r="AJ10" s="439"/>
      <c r="AK10" s="440"/>
      <c r="AQ10"/>
      <c r="AR10"/>
      <c r="AS10"/>
      <c r="AT10"/>
    </row>
    <row r="11" spans="1:46" s="1" customFormat="1" ht="37.5" customHeight="1" x14ac:dyDescent="0.45">
      <c r="C11" s="434" t="s">
        <v>199</v>
      </c>
      <c r="D11" s="434"/>
      <c r="E11" s="434"/>
      <c r="F11" s="425"/>
      <c r="G11" s="425"/>
      <c r="H11" s="425"/>
      <c r="I11" s="425"/>
      <c r="J11" s="425"/>
      <c r="K11" s="425"/>
      <c r="L11" s="425"/>
      <c r="M11" s="425"/>
      <c r="N11" s="426">
        <v>692287014736</v>
      </c>
      <c r="O11" s="426"/>
      <c r="P11" s="426"/>
      <c r="Q11" s="426"/>
      <c r="R11" s="426"/>
      <c r="S11" s="424">
        <f>IFERROR(N11/SUM($N$9:$R$13)*100,"")</f>
        <v>98.211362244746041</v>
      </c>
      <c r="T11" s="424"/>
      <c r="U11" s="424"/>
      <c r="V11" s="426">
        <v>721634755449</v>
      </c>
      <c r="W11" s="426"/>
      <c r="X11" s="426"/>
      <c r="Y11" s="426"/>
      <c r="Z11" s="426"/>
      <c r="AA11" s="424">
        <f>IFERROR(V11/SUM($V$9:$Z$13)*100,"")</f>
        <v>99.49118610835292</v>
      </c>
      <c r="AB11" s="424"/>
      <c r="AC11" s="424"/>
      <c r="AD11" s="427">
        <f>AA11</f>
        <v>99.49118610835292</v>
      </c>
      <c r="AE11" s="428"/>
      <c r="AF11" s="428"/>
      <c r="AG11" s="428"/>
      <c r="AH11" s="428"/>
      <c r="AI11" s="428"/>
      <c r="AJ11" s="428"/>
      <c r="AK11" s="429"/>
      <c r="AQ11"/>
      <c r="AR11"/>
      <c r="AS11"/>
      <c r="AT11"/>
    </row>
    <row r="12" spans="1:46" s="1" customFormat="1" ht="37.5" customHeight="1" x14ac:dyDescent="0.45">
      <c r="C12" s="425" t="s">
        <v>200</v>
      </c>
      <c r="D12" s="425"/>
      <c r="E12" s="425"/>
      <c r="F12" s="425"/>
      <c r="G12" s="425"/>
      <c r="H12" s="425"/>
      <c r="I12" s="425"/>
      <c r="J12" s="425"/>
      <c r="K12" s="425"/>
      <c r="L12" s="425"/>
      <c r="M12" s="425"/>
      <c r="N12" s="426">
        <v>8289912266</v>
      </c>
      <c r="O12" s="426"/>
      <c r="P12" s="426"/>
      <c r="Q12" s="426"/>
      <c r="R12" s="426"/>
      <c r="S12" s="424">
        <f>IFERROR(N12/SUM($N$9:$R$13)*100,"")</f>
        <v>1.1760491807632221</v>
      </c>
      <c r="T12" s="424"/>
      <c r="U12" s="424"/>
      <c r="V12" s="426">
        <v>1706287357</v>
      </c>
      <c r="W12" s="426"/>
      <c r="X12" s="426"/>
      <c r="Y12" s="426"/>
      <c r="Z12" s="426"/>
      <c r="AA12" s="424">
        <f>IFERROR(V12/SUM($V$9:$Z$13)*100,"")</f>
        <v>0.23524442483925526</v>
      </c>
      <c r="AB12" s="424"/>
      <c r="AC12" s="424"/>
      <c r="AD12" s="427">
        <f>AA12</f>
        <v>0.23524442483925526</v>
      </c>
      <c r="AE12" s="428"/>
      <c r="AF12" s="428"/>
      <c r="AG12" s="428"/>
      <c r="AH12" s="428"/>
      <c r="AI12" s="428"/>
      <c r="AJ12" s="428"/>
      <c r="AK12" s="429"/>
      <c r="AQ12"/>
      <c r="AR12"/>
      <c r="AS12"/>
      <c r="AT12"/>
    </row>
    <row r="13" spans="1:46" s="1" customFormat="1" ht="37.5" customHeight="1" x14ac:dyDescent="0.45">
      <c r="C13" s="425" t="s">
        <v>201</v>
      </c>
      <c r="D13" s="425"/>
      <c r="E13" s="425"/>
      <c r="F13" s="425"/>
      <c r="G13" s="425"/>
      <c r="H13" s="425"/>
      <c r="I13" s="425"/>
      <c r="J13" s="425"/>
      <c r="K13" s="425"/>
      <c r="L13" s="425"/>
      <c r="M13" s="425"/>
      <c r="N13" s="426">
        <v>4318106437</v>
      </c>
      <c r="O13" s="426"/>
      <c r="P13" s="426"/>
      <c r="Q13" s="426"/>
      <c r="R13" s="426"/>
      <c r="S13" s="424">
        <f>IFERROR(N13/SUM($N$9:$R$13)*100,"")</f>
        <v>0.61258857449074067</v>
      </c>
      <c r="T13" s="424"/>
      <c r="U13" s="424"/>
      <c r="V13" s="426">
        <v>1984268587</v>
      </c>
      <c r="W13" s="426"/>
      <c r="X13" s="426"/>
      <c r="Y13" s="426"/>
      <c r="Z13" s="426"/>
      <c r="AA13" s="424">
        <f>IFERROR(V13/SUM($V$9:$Z$13)*100,"")</f>
        <v>0.27356946680782135</v>
      </c>
      <c r="AB13" s="424"/>
      <c r="AC13" s="424"/>
      <c r="AD13" s="427">
        <f>AA13</f>
        <v>0.27356946680782135</v>
      </c>
      <c r="AE13" s="428"/>
      <c r="AF13" s="428"/>
      <c r="AG13" s="428"/>
      <c r="AH13" s="428"/>
      <c r="AI13" s="428"/>
      <c r="AJ13" s="428"/>
      <c r="AK13" s="429"/>
      <c r="AQ13"/>
      <c r="AR13"/>
      <c r="AS13"/>
      <c r="AT13"/>
    </row>
    <row r="14" spans="1:46" s="1" customFormat="1" ht="37.5" customHeight="1" x14ac:dyDescent="0.45">
      <c r="C14" s="430" t="s">
        <v>202</v>
      </c>
      <c r="D14" s="431"/>
      <c r="E14" s="431"/>
      <c r="F14" s="431"/>
      <c r="G14" s="431"/>
      <c r="H14" s="431"/>
      <c r="I14" s="431"/>
      <c r="J14" s="431"/>
      <c r="K14" s="431"/>
      <c r="L14" s="431"/>
      <c r="M14" s="432"/>
      <c r="N14" s="433">
        <f>SUM(N9:R13)</f>
        <v>704895033439</v>
      </c>
      <c r="O14" s="433"/>
      <c r="P14" s="433"/>
      <c r="Q14" s="433"/>
      <c r="R14" s="433"/>
      <c r="S14" s="424">
        <f>IFERROR(N14/SUM($N$14:$R$14)*100,"")</f>
        <v>100</v>
      </c>
      <c r="T14" s="424"/>
      <c r="U14" s="424"/>
      <c r="V14" s="433">
        <f>SUM(V9:Z13)</f>
        <v>725325311393</v>
      </c>
      <c r="W14" s="433"/>
      <c r="X14" s="433"/>
      <c r="Y14" s="433"/>
      <c r="Z14" s="433"/>
      <c r="AA14" s="424">
        <f>IFERROR(V14/SUM($V$14:$Z$14)*100,"")</f>
        <v>100</v>
      </c>
      <c r="AB14" s="424"/>
      <c r="AC14" s="424"/>
      <c r="AD14" s="424">
        <f>AA14</f>
        <v>100</v>
      </c>
      <c r="AE14" s="424"/>
      <c r="AF14" s="424"/>
      <c r="AG14" s="424"/>
      <c r="AH14" s="424"/>
      <c r="AI14" s="424"/>
      <c r="AJ14" s="424"/>
      <c r="AK14" s="424"/>
      <c r="AQ14"/>
      <c r="AR14"/>
      <c r="AS14"/>
      <c r="AT14"/>
    </row>
    <row r="15" spans="1:46" s="1" customFormat="1" ht="6" customHeight="1" x14ac:dyDescent="0.45">
      <c r="AQ15"/>
      <c r="AR15"/>
      <c r="AS15"/>
      <c r="AT15"/>
    </row>
    <row r="16" spans="1:46" s="1" customFormat="1" ht="64.5" customHeight="1" x14ac:dyDescent="0.45">
      <c r="D16" s="85"/>
      <c r="E16" s="237" t="s">
        <v>203</v>
      </c>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Q16"/>
      <c r="AR16"/>
      <c r="AS16"/>
      <c r="AT16"/>
    </row>
    <row r="17" spans="1:46" s="1" customFormat="1" ht="18.75" customHeight="1" x14ac:dyDescent="0.45">
      <c r="E17" s="237" t="s">
        <v>204</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Q17"/>
      <c r="AR17"/>
      <c r="AS17"/>
      <c r="AT17"/>
    </row>
    <row r="18" spans="1:46" ht="18.75" customHeight="1" x14ac:dyDescent="0.45">
      <c r="E18" s="237" t="s">
        <v>205</v>
      </c>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row>
    <row r="19" spans="1:46" ht="18.75" customHeight="1" x14ac:dyDescent="0.45">
      <c r="E19" s="237" t="s">
        <v>206</v>
      </c>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row>
    <row r="20" spans="1:46" ht="26.25" customHeight="1" x14ac:dyDescent="0.45">
      <c r="A20" s="25"/>
      <c r="B20" s="24"/>
      <c r="C20" s="23"/>
      <c r="D20" s="23"/>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90" t="s">
        <v>219</v>
      </c>
      <c r="AQ20" s="1"/>
      <c r="AR20" s="1"/>
      <c r="AS20" s="1"/>
      <c r="AT20" s="1"/>
    </row>
    <row r="21" spans="1:46" ht="18.75" customHeight="1" x14ac:dyDescent="0.45">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1:46" x14ac:dyDescent="0.45">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row>
    <row r="23" spans="1:46" ht="41.25" customHeight="1" x14ac:dyDescent="0.45">
      <c r="A23" s="242" t="s">
        <v>207</v>
      </c>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4"/>
    </row>
    <row r="24" spans="1:46" x14ac:dyDescent="0.45">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row>
    <row r="25" spans="1:46" x14ac:dyDescent="0.45">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row>
    <row r="26" spans="1:46" x14ac:dyDescent="0.45">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row>
  </sheetData>
  <sheetProtection formatCells="0"/>
  <protectedRanges>
    <protectedRange sqref="N9:R13 V9:Z13" name="범위1"/>
  </protectedRanges>
  <mergeCells count="54">
    <mergeCell ref="A2:AK2"/>
    <mergeCell ref="A4:AG4"/>
    <mergeCell ref="AA6:AK6"/>
    <mergeCell ref="C7:M8"/>
    <mergeCell ref="N7:U7"/>
    <mergeCell ref="V7:AC7"/>
    <mergeCell ref="AD7:AK8"/>
    <mergeCell ref="N8:R8"/>
    <mergeCell ref="S8:U8"/>
    <mergeCell ref="V8:Z8"/>
    <mergeCell ref="AA8:AC8"/>
    <mergeCell ref="AA9:AC9"/>
    <mergeCell ref="AD9:AK10"/>
    <mergeCell ref="C10:E10"/>
    <mergeCell ref="F10:M10"/>
    <mergeCell ref="N10:R10"/>
    <mergeCell ref="S10:U10"/>
    <mergeCell ref="V10:Z10"/>
    <mergeCell ref="AA10:AC10"/>
    <mergeCell ref="C9:E9"/>
    <mergeCell ref="F9:M9"/>
    <mergeCell ref="N9:R9"/>
    <mergeCell ref="S9:U9"/>
    <mergeCell ref="V9:Z9"/>
    <mergeCell ref="AD12:AK12"/>
    <mergeCell ref="C11:M11"/>
    <mergeCell ref="N11:R11"/>
    <mergeCell ref="S11:U11"/>
    <mergeCell ref="V11:Z11"/>
    <mergeCell ref="AA11:AC11"/>
    <mergeCell ref="AD11:AK11"/>
    <mergeCell ref="C12:M12"/>
    <mergeCell ref="N12:R12"/>
    <mergeCell ref="S12:U12"/>
    <mergeCell ref="V12:Z12"/>
    <mergeCell ref="AA12:AC12"/>
    <mergeCell ref="AD14:AK14"/>
    <mergeCell ref="C13:M13"/>
    <mergeCell ref="N13:R13"/>
    <mergeCell ref="S13:U13"/>
    <mergeCell ref="V13:Z13"/>
    <mergeCell ref="AA13:AC13"/>
    <mergeCell ref="AD13:AK13"/>
    <mergeCell ref="C14:M14"/>
    <mergeCell ref="N14:R14"/>
    <mergeCell ref="S14:U14"/>
    <mergeCell ref="V14:Z14"/>
    <mergeCell ref="AA14:AC14"/>
    <mergeCell ref="E16:AK16"/>
    <mergeCell ref="E17:AK17"/>
    <mergeCell ref="E18:AK18"/>
    <mergeCell ref="E19:AK19"/>
    <mergeCell ref="A23:AK23"/>
    <mergeCell ref="E20:AK20"/>
  </mergeCells>
  <phoneticPr fontId="2" type="noConversion"/>
  <pageMargins left="0.47244094488188981" right="0.47244094488188981" top="0.74803149606299213" bottom="0.74803149606299213" header="0.31496062992125984" footer="0.31496062992125984"/>
  <pageSetup paperSize="9" scale="97"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2:AW27"/>
  <sheetViews>
    <sheetView view="pageBreakPreview" topLeftCell="A10" zoomScaleNormal="100" zoomScaleSheetLayoutView="100" workbookViewId="0">
      <selection activeCell="AM17" sqref="AM17"/>
    </sheetView>
  </sheetViews>
  <sheetFormatPr defaultRowHeight="17" x14ac:dyDescent="0.45"/>
  <cols>
    <col min="1" max="2" width="1.08203125" style="1" customWidth="1"/>
    <col min="3" max="3" width="2.33203125" style="1" customWidth="1"/>
    <col min="4" max="8" width="3.75" style="1" customWidth="1"/>
    <col min="9" max="37" width="2.33203125" style="1" customWidth="1"/>
    <col min="38" max="38" width="29.25" style="1" customWidth="1"/>
    <col min="39" max="39" width="13" style="1" customWidth="1"/>
    <col min="40" max="42" width="13.83203125" style="1" customWidth="1"/>
    <col min="43" max="46" width="9" style="1"/>
  </cols>
  <sheetData>
    <row r="2" spans="1:49" ht="19.5" x14ac:dyDescent="0.45">
      <c r="A2" s="19"/>
      <c r="B2" s="464" t="s">
        <v>220</v>
      </c>
      <c r="C2" s="464"/>
      <c r="D2" s="464"/>
      <c r="E2" s="464"/>
      <c r="F2" s="464"/>
      <c r="G2" s="464"/>
      <c r="H2" s="464"/>
      <c r="I2" s="464"/>
      <c r="J2" s="464"/>
      <c r="K2" s="464"/>
      <c r="L2" s="464"/>
      <c r="M2" s="464"/>
      <c r="N2" s="464"/>
      <c r="O2" s="464"/>
      <c r="P2" s="464"/>
      <c r="Q2" s="464"/>
      <c r="R2" s="464"/>
      <c r="S2" s="464"/>
      <c r="T2" s="464"/>
      <c r="U2" s="464"/>
      <c r="V2" s="464"/>
      <c r="W2" s="464"/>
      <c r="X2" s="464"/>
      <c r="Y2" s="464"/>
      <c r="Z2" s="464"/>
      <c r="AA2" s="19"/>
      <c r="AB2" s="19"/>
      <c r="AC2" s="19"/>
      <c r="AD2" s="19"/>
      <c r="AE2" s="19"/>
      <c r="AF2" s="19"/>
      <c r="AG2" s="19"/>
      <c r="AH2" s="19"/>
      <c r="AI2" s="19"/>
      <c r="AJ2" s="19"/>
      <c r="AK2" s="19"/>
      <c r="AL2" s="19"/>
      <c r="AM2" s="19"/>
      <c r="AN2" s="19"/>
      <c r="AO2" s="19"/>
      <c r="AP2" s="19"/>
      <c r="AQ2" s="19"/>
      <c r="AR2" s="19"/>
      <c r="AS2" s="19"/>
      <c r="AT2" s="19"/>
      <c r="AU2" s="37"/>
      <c r="AV2" s="1"/>
      <c r="AW2" s="1"/>
    </row>
    <row r="3" spans="1:49"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37"/>
      <c r="AV3" s="1"/>
      <c r="AW3" s="1"/>
    </row>
    <row r="4" spans="1:49" ht="17.25" customHeight="1" x14ac:dyDescent="0.45">
      <c r="C4" s="287" t="s">
        <v>221</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U4" s="1"/>
      <c r="AV4" s="1"/>
      <c r="AW4" s="1"/>
    </row>
    <row r="5" spans="1:49" ht="18.75" customHeight="1" x14ac:dyDescent="0.45">
      <c r="A5" s="19"/>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6"/>
      <c r="AM5" s="16"/>
    </row>
    <row r="6" spans="1:49" ht="30" customHeight="1" x14ac:dyDescent="0.4">
      <c r="A6" s="49"/>
      <c r="B6" s="49"/>
      <c r="C6" s="331" t="s">
        <v>208</v>
      </c>
      <c r="D6" s="331"/>
      <c r="E6" s="331"/>
      <c r="F6" s="331"/>
      <c r="G6" s="331"/>
      <c r="H6" s="331"/>
      <c r="I6" s="331" t="s">
        <v>209</v>
      </c>
      <c r="J6" s="331"/>
      <c r="K6" s="331"/>
      <c r="L6" s="331"/>
      <c r="M6" s="331"/>
      <c r="N6" s="331"/>
      <c r="O6" s="331"/>
      <c r="P6" s="331"/>
      <c r="Q6" s="331"/>
      <c r="R6" s="331"/>
      <c r="S6" s="331"/>
      <c r="T6" s="466" t="s">
        <v>210</v>
      </c>
      <c r="U6" s="466"/>
      <c r="V6" s="466"/>
      <c r="W6" s="466"/>
      <c r="X6" s="466"/>
      <c r="Y6" s="466" t="s">
        <v>211</v>
      </c>
      <c r="Z6" s="466"/>
      <c r="AA6" s="466"/>
      <c r="AB6" s="466"/>
      <c r="AC6" s="466"/>
      <c r="AD6" s="466" t="s">
        <v>212</v>
      </c>
      <c r="AE6" s="466"/>
      <c r="AF6" s="466"/>
      <c r="AG6" s="466"/>
      <c r="AH6" s="466"/>
      <c r="AI6" s="466"/>
      <c r="AJ6" s="466"/>
      <c r="AK6" s="466"/>
      <c r="AL6" s="206" t="s">
        <v>213</v>
      </c>
      <c r="AM6" s="206" t="s">
        <v>214</v>
      </c>
      <c r="AN6" s="206" t="s">
        <v>217</v>
      </c>
      <c r="AO6" s="206" t="s">
        <v>215</v>
      </c>
      <c r="AP6" s="206" t="s">
        <v>218</v>
      </c>
    </row>
    <row r="7" spans="1:49" ht="30" customHeight="1" x14ac:dyDescent="0.4">
      <c r="A7" s="49"/>
      <c r="B7" s="49"/>
      <c r="C7" s="92">
        <v>1</v>
      </c>
      <c r="D7" s="463" t="s">
        <v>1118</v>
      </c>
      <c r="E7" s="339"/>
      <c r="F7" s="339"/>
      <c r="G7" s="339"/>
      <c r="H7" s="339"/>
      <c r="I7" s="339"/>
      <c r="J7" s="339"/>
      <c r="K7" s="339"/>
      <c r="L7" s="339"/>
      <c r="M7" s="339"/>
      <c r="N7" s="339"/>
      <c r="O7" s="339"/>
      <c r="P7" s="339"/>
      <c r="Q7" s="339"/>
      <c r="R7" s="339"/>
      <c r="S7" s="339"/>
      <c r="T7" s="465"/>
      <c r="U7" s="336"/>
      <c r="V7" s="336"/>
      <c r="W7" s="336"/>
      <c r="X7" s="336"/>
      <c r="Y7" s="465"/>
      <c r="Z7" s="336"/>
      <c r="AA7" s="336"/>
      <c r="AB7" s="336"/>
      <c r="AC7" s="336"/>
      <c r="AD7" s="364"/>
      <c r="AE7" s="364"/>
      <c r="AF7" s="364"/>
      <c r="AG7" s="364"/>
      <c r="AH7" s="364"/>
      <c r="AI7" s="364"/>
      <c r="AJ7" s="364"/>
      <c r="AK7" s="364"/>
      <c r="AL7" s="211" t="s">
        <v>1154</v>
      </c>
      <c r="AM7" s="211" t="s">
        <v>1155</v>
      </c>
      <c r="AN7" s="88">
        <v>0</v>
      </c>
      <c r="AO7" s="88">
        <v>0</v>
      </c>
      <c r="AP7" s="88">
        <v>0</v>
      </c>
    </row>
    <row r="8" spans="1:49" ht="30" customHeight="1" x14ac:dyDescent="0.4">
      <c r="A8" s="49"/>
      <c r="B8" s="49"/>
      <c r="C8" s="91">
        <v>2</v>
      </c>
      <c r="D8" s="463"/>
      <c r="E8" s="339"/>
      <c r="F8" s="339"/>
      <c r="G8" s="339"/>
      <c r="H8" s="339"/>
      <c r="I8" s="339"/>
      <c r="J8" s="339"/>
      <c r="K8" s="339"/>
      <c r="L8" s="339"/>
      <c r="M8" s="339"/>
      <c r="N8" s="339"/>
      <c r="O8" s="339"/>
      <c r="P8" s="339"/>
      <c r="Q8" s="339"/>
      <c r="R8" s="339"/>
      <c r="S8" s="339"/>
      <c r="T8" s="336"/>
      <c r="U8" s="336"/>
      <c r="V8" s="336"/>
      <c r="W8" s="336"/>
      <c r="X8" s="336"/>
      <c r="Y8" s="336"/>
      <c r="Z8" s="336"/>
      <c r="AA8" s="336"/>
      <c r="AB8" s="336"/>
      <c r="AC8" s="336"/>
      <c r="AD8" s="364"/>
      <c r="AE8" s="364"/>
      <c r="AF8" s="364"/>
      <c r="AG8" s="364"/>
      <c r="AH8" s="364"/>
      <c r="AI8" s="364"/>
      <c r="AJ8" s="364"/>
      <c r="AK8" s="364"/>
      <c r="AL8" s="211"/>
      <c r="AM8" s="211"/>
      <c r="AN8" s="88"/>
      <c r="AO8" s="88"/>
      <c r="AP8" s="88"/>
    </row>
    <row r="9" spans="1:49" ht="30" customHeight="1" x14ac:dyDescent="0.4">
      <c r="A9" s="49"/>
      <c r="B9" s="49"/>
      <c r="C9" s="92">
        <v>3</v>
      </c>
      <c r="D9" s="463"/>
      <c r="E9" s="339"/>
      <c r="F9" s="339"/>
      <c r="G9" s="339"/>
      <c r="H9" s="339"/>
      <c r="I9" s="339"/>
      <c r="J9" s="339"/>
      <c r="K9" s="339"/>
      <c r="L9" s="339"/>
      <c r="M9" s="339"/>
      <c r="N9" s="339"/>
      <c r="O9" s="339"/>
      <c r="P9" s="339"/>
      <c r="Q9" s="339"/>
      <c r="R9" s="339"/>
      <c r="S9" s="339"/>
      <c r="T9" s="336"/>
      <c r="U9" s="336"/>
      <c r="V9" s="336"/>
      <c r="W9" s="336"/>
      <c r="X9" s="336"/>
      <c r="Y9" s="336"/>
      <c r="Z9" s="336"/>
      <c r="AA9" s="336"/>
      <c r="AB9" s="336"/>
      <c r="AC9" s="336"/>
      <c r="AD9" s="364"/>
      <c r="AE9" s="364"/>
      <c r="AF9" s="364"/>
      <c r="AG9" s="364"/>
      <c r="AH9" s="364"/>
      <c r="AI9" s="364"/>
      <c r="AJ9" s="364"/>
      <c r="AK9" s="364"/>
      <c r="AL9" s="211"/>
      <c r="AM9" s="211"/>
      <c r="AN9" s="88"/>
      <c r="AO9" s="88"/>
      <c r="AP9" s="88"/>
    </row>
    <row r="10" spans="1:49" ht="30" customHeight="1" x14ac:dyDescent="0.4">
      <c r="A10" s="49"/>
      <c r="B10" s="49"/>
      <c r="C10" s="91">
        <v>4</v>
      </c>
      <c r="D10" s="463"/>
      <c r="E10" s="339"/>
      <c r="F10" s="339"/>
      <c r="G10" s="339"/>
      <c r="H10" s="339"/>
      <c r="I10" s="339"/>
      <c r="J10" s="339"/>
      <c r="K10" s="339"/>
      <c r="L10" s="339"/>
      <c r="M10" s="339"/>
      <c r="N10" s="339"/>
      <c r="O10" s="339"/>
      <c r="P10" s="339"/>
      <c r="Q10" s="339"/>
      <c r="R10" s="339"/>
      <c r="S10" s="339"/>
      <c r="T10" s="336"/>
      <c r="U10" s="336"/>
      <c r="V10" s="336"/>
      <c r="W10" s="336"/>
      <c r="X10" s="336"/>
      <c r="Y10" s="336"/>
      <c r="Z10" s="336"/>
      <c r="AA10" s="336"/>
      <c r="AB10" s="336"/>
      <c r="AC10" s="336"/>
      <c r="AD10" s="364"/>
      <c r="AE10" s="364"/>
      <c r="AF10" s="364"/>
      <c r="AG10" s="364"/>
      <c r="AH10" s="364"/>
      <c r="AI10" s="364"/>
      <c r="AJ10" s="364"/>
      <c r="AK10" s="364"/>
      <c r="AL10" s="211"/>
      <c r="AM10" s="211"/>
      <c r="AN10" s="88"/>
      <c r="AO10" s="88"/>
      <c r="AP10" s="88"/>
    </row>
    <row r="11" spans="1:49" ht="30" customHeight="1" x14ac:dyDescent="0.4">
      <c r="A11" s="49"/>
      <c r="B11" s="49"/>
      <c r="C11" s="92">
        <v>5</v>
      </c>
      <c r="D11" s="463"/>
      <c r="E11" s="339"/>
      <c r="F11" s="339"/>
      <c r="G11" s="339"/>
      <c r="H11" s="339"/>
      <c r="I11" s="339"/>
      <c r="J11" s="339"/>
      <c r="K11" s="339"/>
      <c r="L11" s="339"/>
      <c r="M11" s="339"/>
      <c r="N11" s="339"/>
      <c r="O11" s="339"/>
      <c r="P11" s="339"/>
      <c r="Q11" s="339"/>
      <c r="R11" s="339"/>
      <c r="S11" s="339"/>
      <c r="T11" s="336"/>
      <c r="U11" s="336"/>
      <c r="V11" s="336"/>
      <c r="W11" s="336"/>
      <c r="X11" s="336"/>
      <c r="Y11" s="336"/>
      <c r="Z11" s="336"/>
      <c r="AA11" s="336"/>
      <c r="AB11" s="336"/>
      <c r="AC11" s="336"/>
      <c r="AD11" s="364"/>
      <c r="AE11" s="364"/>
      <c r="AF11" s="364"/>
      <c r="AG11" s="364"/>
      <c r="AH11" s="364"/>
      <c r="AI11" s="364"/>
      <c r="AJ11" s="364"/>
      <c r="AK11" s="364"/>
      <c r="AL11" s="211"/>
      <c r="AM11" s="211"/>
      <c r="AN11" s="88"/>
      <c r="AO11" s="88"/>
      <c r="AP11" s="88"/>
    </row>
    <row r="12" spans="1:49" ht="30" customHeight="1" x14ac:dyDescent="0.4">
      <c r="A12" s="49"/>
      <c r="B12" s="49"/>
      <c r="C12" s="91">
        <v>6</v>
      </c>
      <c r="D12" s="463"/>
      <c r="E12" s="339"/>
      <c r="F12" s="339"/>
      <c r="G12" s="339"/>
      <c r="H12" s="339"/>
      <c r="I12" s="339"/>
      <c r="J12" s="339"/>
      <c r="K12" s="339"/>
      <c r="L12" s="339"/>
      <c r="M12" s="339"/>
      <c r="N12" s="339"/>
      <c r="O12" s="339"/>
      <c r="P12" s="339"/>
      <c r="Q12" s="339"/>
      <c r="R12" s="339"/>
      <c r="S12" s="339"/>
      <c r="T12" s="336"/>
      <c r="U12" s="336"/>
      <c r="V12" s="336"/>
      <c r="W12" s="336"/>
      <c r="X12" s="336"/>
      <c r="Y12" s="336"/>
      <c r="Z12" s="336"/>
      <c r="AA12" s="336"/>
      <c r="AB12" s="336"/>
      <c r="AC12" s="336"/>
      <c r="AD12" s="364"/>
      <c r="AE12" s="364"/>
      <c r="AF12" s="364"/>
      <c r="AG12" s="364"/>
      <c r="AH12" s="364"/>
      <c r="AI12" s="364"/>
      <c r="AJ12" s="364"/>
      <c r="AK12" s="364"/>
      <c r="AL12" s="211"/>
      <c r="AM12" s="211"/>
      <c r="AN12" s="88"/>
      <c r="AO12" s="88"/>
      <c r="AP12" s="88"/>
    </row>
    <row r="13" spans="1:49" ht="30" customHeight="1" x14ac:dyDescent="0.4">
      <c r="A13" s="49"/>
      <c r="B13" s="49"/>
      <c r="C13" s="92">
        <v>7</v>
      </c>
      <c r="D13" s="463"/>
      <c r="E13" s="339"/>
      <c r="F13" s="339"/>
      <c r="G13" s="339"/>
      <c r="H13" s="339"/>
      <c r="I13" s="339"/>
      <c r="J13" s="339"/>
      <c r="K13" s="339"/>
      <c r="L13" s="339"/>
      <c r="M13" s="339"/>
      <c r="N13" s="339"/>
      <c r="O13" s="339"/>
      <c r="P13" s="339"/>
      <c r="Q13" s="339"/>
      <c r="R13" s="339"/>
      <c r="S13" s="339"/>
      <c r="T13" s="336"/>
      <c r="U13" s="336"/>
      <c r="V13" s="336"/>
      <c r="W13" s="336"/>
      <c r="X13" s="336"/>
      <c r="Y13" s="336"/>
      <c r="Z13" s="336"/>
      <c r="AA13" s="336"/>
      <c r="AB13" s="336"/>
      <c r="AC13" s="336"/>
      <c r="AD13" s="364"/>
      <c r="AE13" s="364"/>
      <c r="AF13" s="364"/>
      <c r="AG13" s="364"/>
      <c r="AH13" s="364"/>
      <c r="AI13" s="364"/>
      <c r="AJ13" s="364"/>
      <c r="AK13" s="364"/>
      <c r="AL13" s="211"/>
      <c r="AM13" s="211"/>
      <c r="AN13" s="88"/>
      <c r="AO13" s="88"/>
      <c r="AP13" s="88"/>
    </row>
    <row r="14" spans="1:49" ht="30" customHeight="1" x14ac:dyDescent="0.4">
      <c r="A14" s="49"/>
      <c r="B14" s="49"/>
      <c r="C14" s="91">
        <v>8</v>
      </c>
      <c r="D14" s="463"/>
      <c r="E14" s="339"/>
      <c r="F14" s="339"/>
      <c r="G14" s="339"/>
      <c r="H14" s="339"/>
      <c r="I14" s="339"/>
      <c r="J14" s="339"/>
      <c r="K14" s="339"/>
      <c r="L14" s="339"/>
      <c r="M14" s="339"/>
      <c r="N14" s="339"/>
      <c r="O14" s="339"/>
      <c r="P14" s="339"/>
      <c r="Q14" s="339"/>
      <c r="R14" s="339"/>
      <c r="S14" s="339"/>
      <c r="T14" s="336"/>
      <c r="U14" s="336"/>
      <c r="V14" s="336"/>
      <c r="W14" s="336"/>
      <c r="X14" s="336"/>
      <c r="Y14" s="336"/>
      <c r="Z14" s="336"/>
      <c r="AA14" s="336"/>
      <c r="AB14" s="336"/>
      <c r="AC14" s="336"/>
      <c r="AD14" s="364"/>
      <c r="AE14" s="364"/>
      <c r="AF14" s="364"/>
      <c r="AG14" s="364"/>
      <c r="AH14" s="364"/>
      <c r="AI14" s="364"/>
      <c r="AJ14" s="364"/>
      <c r="AK14" s="364"/>
      <c r="AL14" s="211"/>
      <c r="AM14" s="211"/>
      <c r="AN14" s="88"/>
      <c r="AO14" s="88"/>
      <c r="AP14" s="88"/>
    </row>
    <row r="15" spans="1:49" ht="30" customHeight="1" x14ac:dyDescent="0.4">
      <c r="A15" s="49"/>
      <c r="B15" s="49"/>
      <c r="C15" s="92">
        <v>9</v>
      </c>
      <c r="D15" s="463"/>
      <c r="E15" s="339"/>
      <c r="F15" s="339"/>
      <c r="G15" s="339"/>
      <c r="H15" s="339"/>
      <c r="I15" s="339"/>
      <c r="J15" s="339"/>
      <c r="K15" s="339"/>
      <c r="L15" s="339"/>
      <c r="M15" s="339"/>
      <c r="N15" s="339"/>
      <c r="O15" s="339"/>
      <c r="P15" s="339"/>
      <c r="Q15" s="339"/>
      <c r="R15" s="339"/>
      <c r="S15" s="339"/>
      <c r="T15" s="336"/>
      <c r="U15" s="336"/>
      <c r="V15" s="336"/>
      <c r="W15" s="336"/>
      <c r="X15" s="336"/>
      <c r="Y15" s="336"/>
      <c r="Z15" s="336"/>
      <c r="AA15" s="336"/>
      <c r="AB15" s="336"/>
      <c r="AC15" s="336"/>
      <c r="AD15" s="364"/>
      <c r="AE15" s="364"/>
      <c r="AF15" s="364"/>
      <c r="AG15" s="364"/>
      <c r="AH15" s="364"/>
      <c r="AI15" s="364"/>
      <c r="AJ15" s="364"/>
      <c r="AK15" s="364"/>
      <c r="AL15" s="211"/>
      <c r="AM15" s="211"/>
      <c r="AN15" s="88"/>
      <c r="AO15" s="88"/>
      <c r="AP15" s="88"/>
    </row>
    <row r="16" spans="1:49" ht="30" customHeight="1" x14ac:dyDescent="0.4">
      <c r="A16" s="49"/>
      <c r="B16" s="49"/>
      <c r="C16" s="91">
        <v>10</v>
      </c>
      <c r="D16" s="463"/>
      <c r="E16" s="339"/>
      <c r="F16" s="339"/>
      <c r="G16" s="339"/>
      <c r="H16" s="339"/>
      <c r="I16" s="339"/>
      <c r="J16" s="339"/>
      <c r="K16" s="339"/>
      <c r="L16" s="339"/>
      <c r="M16" s="339"/>
      <c r="N16" s="339"/>
      <c r="O16" s="339"/>
      <c r="P16" s="339"/>
      <c r="Q16" s="339"/>
      <c r="R16" s="339"/>
      <c r="S16" s="339"/>
      <c r="T16" s="336"/>
      <c r="U16" s="336"/>
      <c r="V16" s="336"/>
      <c r="W16" s="336"/>
      <c r="X16" s="336"/>
      <c r="Y16" s="336"/>
      <c r="Z16" s="336"/>
      <c r="AA16" s="336"/>
      <c r="AB16" s="336"/>
      <c r="AC16" s="336"/>
      <c r="AD16" s="364"/>
      <c r="AE16" s="364"/>
      <c r="AF16" s="364"/>
      <c r="AG16" s="364"/>
      <c r="AH16" s="364"/>
      <c r="AI16" s="364"/>
      <c r="AJ16" s="364"/>
      <c r="AK16" s="364"/>
      <c r="AL16" s="211"/>
      <c r="AM16" s="211"/>
      <c r="AN16" s="88"/>
      <c r="AO16" s="88"/>
      <c r="AP16" s="88"/>
    </row>
    <row r="17" spans="1:46" ht="30" customHeight="1" x14ac:dyDescent="0.4">
      <c r="A17" s="49"/>
      <c r="B17" s="49"/>
      <c r="C17" s="92">
        <v>11</v>
      </c>
      <c r="D17" s="463"/>
      <c r="E17" s="339"/>
      <c r="F17" s="339"/>
      <c r="G17" s="339"/>
      <c r="H17" s="339"/>
      <c r="I17" s="339"/>
      <c r="J17" s="339"/>
      <c r="K17" s="339"/>
      <c r="L17" s="339"/>
      <c r="M17" s="339"/>
      <c r="N17" s="339"/>
      <c r="O17" s="339"/>
      <c r="P17" s="339"/>
      <c r="Q17" s="339"/>
      <c r="R17" s="339"/>
      <c r="S17" s="339"/>
      <c r="T17" s="336"/>
      <c r="U17" s="336"/>
      <c r="V17" s="336"/>
      <c r="W17" s="336"/>
      <c r="X17" s="336"/>
      <c r="Y17" s="336"/>
      <c r="Z17" s="336"/>
      <c r="AA17" s="336"/>
      <c r="AB17" s="336"/>
      <c r="AC17" s="336"/>
      <c r="AD17" s="364"/>
      <c r="AE17" s="364"/>
      <c r="AF17" s="364"/>
      <c r="AG17" s="364"/>
      <c r="AH17" s="364"/>
      <c r="AI17" s="364"/>
      <c r="AJ17" s="364"/>
      <c r="AK17" s="364"/>
      <c r="AL17" s="211"/>
      <c r="AM17" s="211"/>
      <c r="AN17" s="88"/>
      <c r="AO17" s="88"/>
      <c r="AP17" s="88"/>
    </row>
    <row r="18" spans="1:46" ht="30" customHeight="1" x14ac:dyDescent="0.4">
      <c r="A18" s="49"/>
      <c r="B18" s="49"/>
      <c r="C18" s="91">
        <v>12</v>
      </c>
      <c r="D18" s="463"/>
      <c r="E18" s="339"/>
      <c r="F18" s="339"/>
      <c r="G18" s="339"/>
      <c r="H18" s="339"/>
      <c r="I18" s="339"/>
      <c r="J18" s="339"/>
      <c r="K18" s="339"/>
      <c r="L18" s="339"/>
      <c r="M18" s="339"/>
      <c r="N18" s="339"/>
      <c r="O18" s="339"/>
      <c r="P18" s="339"/>
      <c r="Q18" s="339"/>
      <c r="R18" s="339"/>
      <c r="S18" s="339"/>
      <c r="T18" s="336"/>
      <c r="U18" s="336"/>
      <c r="V18" s="336"/>
      <c r="W18" s="336"/>
      <c r="X18" s="336"/>
      <c r="Y18" s="336"/>
      <c r="Z18" s="336"/>
      <c r="AA18" s="336"/>
      <c r="AB18" s="336"/>
      <c r="AC18" s="336"/>
      <c r="AD18" s="364"/>
      <c r="AE18" s="364"/>
      <c r="AF18" s="364"/>
      <c r="AG18" s="364"/>
      <c r="AH18" s="364"/>
      <c r="AI18" s="364"/>
      <c r="AJ18" s="364"/>
      <c r="AK18" s="364"/>
      <c r="AL18" s="211"/>
      <c r="AM18" s="211"/>
      <c r="AN18" s="88"/>
      <c r="AO18" s="88"/>
      <c r="AP18" s="88"/>
    </row>
    <row r="19" spans="1:46" ht="30" customHeight="1" x14ac:dyDescent="0.4">
      <c r="A19" s="49"/>
      <c r="B19" s="49"/>
      <c r="C19" s="92">
        <v>13</v>
      </c>
      <c r="D19" s="463"/>
      <c r="E19" s="339"/>
      <c r="F19" s="339"/>
      <c r="G19" s="339"/>
      <c r="H19" s="339"/>
      <c r="I19" s="339"/>
      <c r="J19" s="339"/>
      <c r="K19" s="339"/>
      <c r="L19" s="339"/>
      <c r="M19" s="339"/>
      <c r="N19" s="339"/>
      <c r="O19" s="339"/>
      <c r="P19" s="339"/>
      <c r="Q19" s="339"/>
      <c r="R19" s="339"/>
      <c r="S19" s="339"/>
      <c r="T19" s="336"/>
      <c r="U19" s="336"/>
      <c r="V19" s="336"/>
      <c r="W19" s="336"/>
      <c r="X19" s="336"/>
      <c r="Y19" s="336"/>
      <c r="Z19" s="336"/>
      <c r="AA19" s="336"/>
      <c r="AB19" s="336"/>
      <c r="AC19" s="336"/>
      <c r="AD19" s="364"/>
      <c r="AE19" s="364"/>
      <c r="AF19" s="364"/>
      <c r="AG19" s="364"/>
      <c r="AH19" s="364"/>
      <c r="AI19" s="364"/>
      <c r="AJ19" s="364"/>
      <c r="AK19" s="364"/>
      <c r="AL19" s="211"/>
      <c r="AM19" s="211"/>
      <c r="AN19" s="88"/>
      <c r="AO19" s="88"/>
      <c r="AP19" s="88"/>
    </row>
    <row r="20" spans="1:46" ht="30" customHeight="1" x14ac:dyDescent="0.4">
      <c r="A20" s="49"/>
      <c r="B20" s="49"/>
      <c r="C20" s="91">
        <v>14</v>
      </c>
      <c r="D20" s="463"/>
      <c r="E20" s="339"/>
      <c r="F20" s="339"/>
      <c r="G20" s="339"/>
      <c r="H20" s="339"/>
      <c r="I20" s="339"/>
      <c r="J20" s="339"/>
      <c r="K20" s="339"/>
      <c r="L20" s="339"/>
      <c r="M20" s="339"/>
      <c r="N20" s="339"/>
      <c r="O20" s="339"/>
      <c r="P20" s="339"/>
      <c r="Q20" s="339"/>
      <c r="R20" s="339"/>
      <c r="S20" s="339"/>
      <c r="T20" s="336"/>
      <c r="U20" s="336"/>
      <c r="V20" s="336"/>
      <c r="W20" s="336"/>
      <c r="X20" s="336"/>
      <c r="Y20" s="336"/>
      <c r="Z20" s="336"/>
      <c r="AA20" s="336"/>
      <c r="AB20" s="336"/>
      <c r="AC20" s="336"/>
      <c r="AD20" s="364"/>
      <c r="AE20" s="364"/>
      <c r="AF20" s="364"/>
      <c r="AG20" s="364"/>
      <c r="AH20" s="364"/>
      <c r="AI20" s="364"/>
      <c r="AJ20" s="364"/>
      <c r="AK20" s="364"/>
      <c r="AL20" s="211"/>
      <c r="AM20" s="211"/>
      <c r="AN20" s="88"/>
      <c r="AO20" s="88"/>
      <c r="AP20" s="88"/>
    </row>
    <row r="21" spans="1:46" ht="30" customHeight="1" x14ac:dyDescent="0.4">
      <c r="A21" s="49"/>
      <c r="B21" s="49"/>
      <c r="C21" s="92">
        <v>15</v>
      </c>
      <c r="D21" s="463"/>
      <c r="E21" s="339"/>
      <c r="F21" s="339"/>
      <c r="G21" s="339"/>
      <c r="H21" s="339"/>
      <c r="I21" s="339"/>
      <c r="J21" s="339"/>
      <c r="K21" s="339"/>
      <c r="L21" s="339"/>
      <c r="M21" s="339"/>
      <c r="N21" s="339"/>
      <c r="O21" s="339"/>
      <c r="P21" s="339"/>
      <c r="Q21" s="339"/>
      <c r="R21" s="339"/>
      <c r="S21" s="339"/>
      <c r="T21" s="336"/>
      <c r="U21" s="336"/>
      <c r="V21" s="336"/>
      <c r="W21" s="336"/>
      <c r="X21" s="336"/>
      <c r="Y21" s="336"/>
      <c r="Z21" s="336"/>
      <c r="AA21" s="336"/>
      <c r="AB21" s="336"/>
      <c r="AC21" s="336"/>
      <c r="AD21" s="364"/>
      <c r="AE21" s="364"/>
      <c r="AF21" s="364"/>
      <c r="AG21" s="364"/>
      <c r="AH21" s="364"/>
      <c r="AI21" s="364"/>
      <c r="AJ21" s="364"/>
      <c r="AK21" s="364"/>
      <c r="AL21" s="211"/>
      <c r="AM21" s="211"/>
      <c r="AN21" s="88"/>
      <c r="AO21" s="88"/>
      <c r="AP21" s="88"/>
    </row>
    <row r="22" spans="1:46" x14ac:dyDescent="0.45">
      <c r="D22" s="89"/>
      <c r="E22" s="462" t="s">
        <v>216</v>
      </c>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row>
    <row r="23" spans="1:46" ht="26.25" customHeight="1" x14ac:dyDescent="0.45">
      <c r="A23" s="25"/>
      <c r="B23" s="24"/>
      <c r="C23" s="23"/>
      <c r="D23" s="23"/>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90" t="s">
        <v>219</v>
      </c>
    </row>
    <row r="26" spans="1:46" ht="151.5" customHeight="1" x14ac:dyDescent="0.45">
      <c r="A26" s="242" t="s">
        <v>418</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4"/>
    </row>
    <row r="27" spans="1:46" ht="133.5" customHeight="1" x14ac:dyDescent="0.45">
      <c r="A27" s="242" t="s">
        <v>222</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c r="AL27"/>
      <c r="AM27"/>
      <c r="AN27"/>
      <c r="AO27"/>
      <c r="AP27"/>
      <c r="AQ27"/>
      <c r="AR27"/>
      <c r="AS27"/>
      <c r="AT27"/>
    </row>
  </sheetData>
  <sheetProtection formatCells="0" formatRows="0"/>
  <mergeCells count="86">
    <mergeCell ref="C6:H6"/>
    <mergeCell ref="I6:S6"/>
    <mergeCell ref="T6:X6"/>
    <mergeCell ref="D18:H18"/>
    <mergeCell ref="I18:S18"/>
    <mergeCell ref="T18:X18"/>
    <mergeCell ref="D15:H15"/>
    <mergeCell ref="I15:S15"/>
    <mergeCell ref="T15:X15"/>
    <mergeCell ref="D17:H17"/>
    <mergeCell ref="I17:S17"/>
    <mergeCell ref="T17:X17"/>
    <mergeCell ref="D9:H9"/>
    <mergeCell ref="I9:S9"/>
    <mergeCell ref="T9:X9"/>
    <mergeCell ref="D11:H11"/>
    <mergeCell ref="B2:Z2"/>
    <mergeCell ref="C4:AG4"/>
    <mergeCell ref="D21:H21"/>
    <mergeCell ref="D7:H7"/>
    <mergeCell ref="I7:S7"/>
    <mergeCell ref="T7:X7"/>
    <mergeCell ref="Y7:AC7"/>
    <mergeCell ref="AD7:AK7"/>
    <mergeCell ref="D20:H20"/>
    <mergeCell ref="I20:S20"/>
    <mergeCell ref="Y6:AC6"/>
    <mergeCell ref="AD6:AK6"/>
    <mergeCell ref="I21:S21"/>
    <mergeCell ref="T21:X21"/>
    <mergeCell ref="Y21:AC21"/>
    <mergeCell ref="AD21:AK21"/>
    <mergeCell ref="Y15:AC15"/>
    <mergeCell ref="AD15:AK15"/>
    <mergeCell ref="D14:H14"/>
    <mergeCell ref="I14:S14"/>
    <mergeCell ref="T14:X14"/>
    <mergeCell ref="Y14:AC14"/>
    <mergeCell ref="AD14:AK14"/>
    <mergeCell ref="Y17:AC17"/>
    <mergeCell ref="AD17:AK17"/>
    <mergeCell ref="D16:H16"/>
    <mergeCell ref="I16:S16"/>
    <mergeCell ref="T16:X16"/>
    <mergeCell ref="Y16:AC16"/>
    <mergeCell ref="AD16:AK16"/>
    <mergeCell ref="Y9:AC9"/>
    <mergeCell ref="AD9:AK9"/>
    <mergeCell ref="D8:H8"/>
    <mergeCell ref="I8:S8"/>
    <mergeCell ref="T8:X8"/>
    <mergeCell ref="Y8:AC8"/>
    <mergeCell ref="AD8:AK8"/>
    <mergeCell ref="I11:S11"/>
    <mergeCell ref="T11:X11"/>
    <mergeCell ref="Y11:AC11"/>
    <mergeCell ref="AD11:AK11"/>
    <mergeCell ref="D10:H10"/>
    <mergeCell ref="I10:S10"/>
    <mergeCell ref="T10:X10"/>
    <mergeCell ref="Y10:AC10"/>
    <mergeCell ref="AD10:AK10"/>
    <mergeCell ref="D13:H13"/>
    <mergeCell ref="I13:S13"/>
    <mergeCell ref="T13:X13"/>
    <mergeCell ref="Y13:AC13"/>
    <mergeCell ref="AD13:AK13"/>
    <mergeCell ref="D12:H12"/>
    <mergeCell ref="I12:S12"/>
    <mergeCell ref="T12:X12"/>
    <mergeCell ref="Y12:AC12"/>
    <mergeCell ref="AD12:AK12"/>
    <mergeCell ref="A27:AK27"/>
    <mergeCell ref="E22:AE22"/>
    <mergeCell ref="AD18:AK18"/>
    <mergeCell ref="D19:H19"/>
    <mergeCell ref="I19:S19"/>
    <mergeCell ref="T19:X19"/>
    <mergeCell ref="Y19:AC19"/>
    <mergeCell ref="AD19:AK19"/>
    <mergeCell ref="T20:X20"/>
    <mergeCell ref="Y20:AC20"/>
    <mergeCell ref="AD20:AK20"/>
    <mergeCell ref="E23:AK23"/>
    <mergeCell ref="A26:AK26"/>
    <mergeCell ref="Y18:AC18"/>
  </mergeCells>
  <phoneticPr fontId="2" type="noConversion"/>
  <dataValidations count="2">
    <dataValidation type="list" allowBlank="1" showInputMessage="1" showErrorMessage="1" sqref="AM7:AM21" xr:uid="{00000000-0002-0000-0B00-000000000000}">
      <formula1>"오피스, 주택, 리테일, 호텔, 물류, 복합형"</formula1>
    </dataValidation>
    <dataValidation type="list" allowBlank="1" showInputMessage="1" showErrorMessage="1" sqref="AL7:AL21" xr:uid="{00000000-0002-0000-0B00-000001000000}">
      <formula1>"일반, 권리(사용권 등)에 관련된 부동산, 개발사업"</formula1>
    </dataValidation>
  </dataValidations>
  <pageMargins left="0.59055118110236227" right="0.47244094488188981" top="0.74803149606299213" bottom="0.74803149606299213" header="0.31496062992125984" footer="0.31496062992125984"/>
  <pageSetup paperSize="9" scale="91" orientation="portrait" blackAndWhite="1" r:id="rId1"/>
  <colBreaks count="1" manualBreakCount="1">
    <brk id="37" min="1" max="1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dimension ref="A1:AY36"/>
  <sheetViews>
    <sheetView showZeros="0" view="pageBreakPreview" zoomScaleNormal="100" zoomScaleSheetLayoutView="100" workbookViewId="0">
      <selection activeCell="G7" sqref="G7:H7"/>
    </sheetView>
  </sheetViews>
  <sheetFormatPr defaultRowHeight="17" x14ac:dyDescent="0.45"/>
  <cols>
    <col min="1" max="2" width="1.08203125" style="1" customWidth="1"/>
    <col min="3" max="3" width="2.33203125" style="1" customWidth="1"/>
    <col min="4" max="6" width="3.75" style="1" customWidth="1"/>
    <col min="7" max="22" width="4.33203125" style="1" customWidth="1"/>
    <col min="23" max="25" width="3.25" style="1" customWidth="1"/>
    <col min="26" max="27" width="9" style="1"/>
  </cols>
  <sheetData>
    <row r="1" spans="1:38" ht="19.5" customHeight="1" x14ac:dyDescent="0.45">
      <c r="Z1" s="19"/>
      <c r="AA1" s="37"/>
      <c r="AB1" s="1"/>
      <c r="AC1" s="1"/>
    </row>
    <row r="2" spans="1:38" ht="17.25" customHeight="1" x14ac:dyDescent="0.45">
      <c r="C2" s="287" t="s">
        <v>233</v>
      </c>
      <c r="D2" s="287"/>
      <c r="E2" s="287"/>
      <c r="F2" s="287"/>
      <c r="G2" s="287"/>
      <c r="H2" s="287"/>
      <c r="I2" s="287"/>
      <c r="J2" s="287"/>
      <c r="K2" s="287"/>
      <c r="L2" s="287"/>
      <c r="M2" s="287"/>
      <c r="N2" s="287"/>
      <c r="O2" s="287"/>
      <c r="P2" s="287"/>
      <c r="Q2" s="287"/>
      <c r="R2" s="287"/>
      <c r="S2" s="287"/>
      <c r="T2" s="287"/>
      <c r="U2" s="287"/>
      <c r="V2" s="287"/>
      <c r="AB2" s="1"/>
      <c r="AC2" s="1"/>
      <c r="AD2" s="1"/>
      <c r="AE2" s="1"/>
      <c r="AF2" s="1"/>
      <c r="AG2" s="1"/>
      <c r="AH2" s="1"/>
      <c r="AI2" s="1"/>
      <c r="AJ2" s="1"/>
      <c r="AK2" s="1"/>
      <c r="AL2" s="1"/>
    </row>
    <row r="3" spans="1:38" ht="17.25" customHeight="1" x14ac:dyDescent="0.45">
      <c r="A3" s="19"/>
      <c r="B3" s="18"/>
      <c r="C3" s="18"/>
      <c r="D3" s="18"/>
      <c r="E3" s="18"/>
      <c r="F3" s="18"/>
      <c r="G3" s="18"/>
      <c r="H3" s="18"/>
      <c r="I3" s="18"/>
      <c r="J3" s="18"/>
      <c r="K3" s="18"/>
      <c r="L3" s="18"/>
      <c r="M3" s="18"/>
      <c r="N3" s="18"/>
      <c r="O3" s="18"/>
      <c r="P3" s="18"/>
      <c r="Q3" s="18"/>
      <c r="R3" s="18"/>
      <c r="S3" s="18"/>
      <c r="T3" s="18"/>
      <c r="U3" s="18"/>
      <c r="V3" s="18"/>
      <c r="W3" s="18"/>
      <c r="X3" s="18"/>
      <c r="Y3" s="18"/>
      <c r="AB3" s="1"/>
      <c r="AC3" s="1"/>
    </row>
    <row r="4" spans="1:38" ht="18.75" customHeight="1" x14ac:dyDescent="0.45">
      <c r="A4" s="19"/>
      <c r="B4" s="18"/>
      <c r="C4" s="18"/>
      <c r="D4" s="18"/>
      <c r="E4" s="18"/>
      <c r="F4" s="18"/>
      <c r="G4" s="18"/>
      <c r="H4" s="18"/>
      <c r="I4" s="18"/>
      <c r="J4" s="18"/>
      <c r="K4" s="18"/>
      <c r="L4" s="18"/>
      <c r="M4" s="18"/>
      <c r="N4" s="18"/>
      <c r="O4" s="18"/>
      <c r="P4" s="18"/>
      <c r="Q4" s="18"/>
      <c r="R4" s="18"/>
      <c r="S4" s="330" t="s">
        <v>223</v>
      </c>
      <c r="T4" s="330"/>
      <c r="U4" s="330"/>
      <c r="V4" s="330"/>
      <c r="W4" s="330"/>
      <c r="X4" s="330"/>
      <c r="Y4" s="330"/>
    </row>
    <row r="5" spans="1:38" ht="30" customHeight="1" x14ac:dyDescent="0.3">
      <c r="A5" s="94"/>
      <c r="B5" s="94"/>
      <c r="C5" s="331" t="s">
        <v>224</v>
      </c>
      <c r="D5" s="331"/>
      <c r="E5" s="331"/>
      <c r="F5" s="331"/>
      <c r="G5" s="331" t="s">
        <v>72</v>
      </c>
      <c r="H5" s="331"/>
      <c r="I5" s="331"/>
      <c r="J5" s="331"/>
      <c r="K5" s="331" t="s">
        <v>225</v>
      </c>
      <c r="L5" s="331"/>
      <c r="M5" s="331"/>
      <c r="N5" s="331"/>
      <c r="O5" s="331" t="s">
        <v>226</v>
      </c>
      <c r="P5" s="331"/>
      <c r="Q5" s="331"/>
      <c r="R5" s="331"/>
      <c r="S5" s="332" t="s">
        <v>227</v>
      </c>
      <c r="T5" s="332"/>
      <c r="U5" s="466" t="s">
        <v>228</v>
      </c>
      <c r="V5" s="466"/>
      <c r="W5" s="466" t="s">
        <v>229</v>
      </c>
      <c r="X5" s="466"/>
      <c r="Y5" s="466"/>
    </row>
    <row r="6" spans="1:38" ht="30" customHeight="1" x14ac:dyDescent="0.3">
      <c r="A6" s="94"/>
      <c r="B6" s="94"/>
      <c r="C6" s="331"/>
      <c r="D6" s="331"/>
      <c r="E6" s="331"/>
      <c r="F6" s="331"/>
      <c r="G6" s="471" t="s">
        <v>230</v>
      </c>
      <c r="H6" s="471"/>
      <c r="I6" s="471" t="s">
        <v>231</v>
      </c>
      <c r="J6" s="471"/>
      <c r="K6" s="471" t="s">
        <v>230</v>
      </c>
      <c r="L6" s="471"/>
      <c r="M6" s="471" t="s">
        <v>231</v>
      </c>
      <c r="N6" s="471"/>
      <c r="O6" s="471" t="s">
        <v>230</v>
      </c>
      <c r="P6" s="471"/>
      <c r="Q6" s="471" t="s">
        <v>232</v>
      </c>
      <c r="R6" s="471"/>
      <c r="S6" s="332"/>
      <c r="T6" s="332"/>
      <c r="U6" s="466"/>
      <c r="V6" s="466"/>
      <c r="W6" s="466"/>
      <c r="X6" s="466"/>
      <c r="Y6" s="466"/>
    </row>
    <row r="7" spans="1:38" ht="48" customHeight="1" x14ac:dyDescent="0.3">
      <c r="A7" s="94"/>
      <c r="B7" s="94"/>
      <c r="C7" s="96">
        <v>1</v>
      </c>
      <c r="D7" s="467" t="str">
        <f>'2부.Ⅰ.1.1)'!D7</f>
        <v>ESR켄달스퀘어리츠</v>
      </c>
      <c r="E7" s="468"/>
      <c r="F7" s="468"/>
      <c r="G7" s="322"/>
      <c r="H7" s="322"/>
      <c r="I7" s="322"/>
      <c r="J7" s="322"/>
      <c r="K7" s="322"/>
      <c r="L7" s="322"/>
      <c r="M7" s="322"/>
      <c r="N7" s="322"/>
      <c r="O7" s="322"/>
      <c r="P7" s="322"/>
      <c r="Q7" s="322"/>
      <c r="R7" s="322"/>
      <c r="S7" s="322"/>
      <c r="T7" s="322"/>
      <c r="U7" s="469"/>
      <c r="V7" s="469"/>
      <c r="W7" s="470">
        <f t="shared" ref="W7" si="0">G7+I7+K7+M7+O7+Q7-S7-U7</f>
        <v>0</v>
      </c>
      <c r="X7" s="470"/>
      <c r="Y7" s="470"/>
    </row>
    <row r="8" spans="1:38" ht="48" customHeight="1" x14ac:dyDescent="0.3">
      <c r="A8" s="94"/>
      <c r="B8" s="94"/>
      <c r="C8" s="96">
        <v>2</v>
      </c>
      <c r="D8" s="467">
        <f>'2부.Ⅰ.1.1)'!D8</f>
        <v>0</v>
      </c>
      <c r="E8" s="468"/>
      <c r="F8" s="468"/>
      <c r="G8" s="322"/>
      <c r="H8" s="322"/>
      <c r="I8" s="322"/>
      <c r="J8" s="322"/>
      <c r="K8" s="322"/>
      <c r="L8" s="322"/>
      <c r="M8" s="322"/>
      <c r="N8" s="322"/>
      <c r="O8" s="322"/>
      <c r="P8" s="322"/>
      <c r="Q8" s="322"/>
      <c r="R8" s="322"/>
      <c r="S8" s="322"/>
      <c r="T8" s="322"/>
      <c r="U8" s="469"/>
      <c r="V8" s="469"/>
      <c r="W8" s="470">
        <f t="shared" ref="W8:W21" si="1">G8+I8+K8+M8+O8+Q8-S8-U8</f>
        <v>0</v>
      </c>
      <c r="X8" s="470"/>
      <c r="Y8" s="470"/>
    </row>
    <row r="9" spans="1:38" ht="48" customHeight="1" x14ac:dyDescent="0.3">
      <c r="A9" s="94"/>
      <c r="B9" s="94"/>
      <c r="C9" s="96">
        <v>3</v>
      </c>
      <c r="D9" s="467">
        <f>'2부.Ⅰ.1.1)'!D9</f>
        <v>0</v>
      </c>
      <c r="E9" s="468"/>
      <c r="F9" s="468"/>
      <c r="G9" s="322"/>
      <c r="H9" s="322"/>
      <c r="I9" s="322"/>
      <c r="J9" s="322"/>
      <c r="K9" s="322"/>
      <c r="L9" s="322"/>
      <c r="M9" s="322"/>
      <c r="N9" s="322"/>
      <c r="O9" s="322"/>
      <c r="P9" s="322"/>
      <c r="Q9" s="322"/>
      <c r="R9" s="322"/>
      <c r="S9" s="322"/>
      <c r="T9" s="322"/>
      <c r="U9" s="469"/>
      <c r="V9" s="469"/>
      <c r="W9" s="470">
        <f t="shared" si="1"/>
        <v>0</v>
      </c>
      <c r="X9" s="470"/>
      <c r="Y9" s="470"/>
    </row>
    <row r="10" spans="1:38" ht="48" customHeight="1" x14ac:dyDescent="0.3">
      <c r="A10" s="94"/>
      <c r="B10" s="94"/>
      <c r="C10" s="96">
        <v>4</v>
      </c>
      <c r="D10" s="467">
        <f>'2부.Ⅰ.1.1)'!D10</f>
        <v>0</v>
      </c>
      <c r="E10" s="468"/>
      <c r="F10" s="468"/>
      <c r="G10" s="322"/>
      <c r="H10" s="322"/>
      <c r="I10" s="322"/>
      <c r="J10" s="322"/>
      <c r="K10" s="322"/>
      <c r="L10" s="322"/>
      <c r="M10" s="322"/>
      <c r="N10" s="322"/>
      <c r="O10" s="322"/>
      <c r="P10" s="322"/>
      <c r="Q10" s="322"/>
      <c r="R10" s="322"/>
      <c r="S10" s="322"/>
      <c r="T10" s="322"/>
      <c r="U10" s="469"/>
      <c r="V10" s="469"/>
      <c r="W10" s="470">
        <f t="shared" si="1"/>
        <v>0</v>
      </c>
      <c r="X10" s="470"/>
      <c r="Y10" s="470"/>
    </row>
    <row r="11" spans="1:38" ht="48" customHeight="1" x14ac:dyDescent="0.3">
      <c r="A11" s="94"/>
      <c r="B11" s="94"/>
      <c r="C11" s="96">
        <v>5</v>
      </c>
      <c r="D11" s="467">
        <f>'2부.Ⅰ.1.1)'!D11</f>
        <v>0</v>
      </c>
      <c r="E11" s="468"/>
      <c r="F11" s="468"/>
      <c r="G11" s="322"/>
      <c r="H11" s="322"/>
      <c r="I11" s="322"/>
      <c r="J11" s="322"/>
      <c r="K11" s="322"/>
      <c r="L11" s="322"/>
      <c r="M11" s="322"/>
      <c r="N11" s="322"/>
      <c r="O11" s="322"/>
      <c r="P11" s="322"/>
      <c r="Q11" s="322"/>
      <c r="R11" s="322"/>
      <c r="S11" s="322"/>
      <c r="T11" s="322"/>
      <c r="U11" s="469"/>
      <c r="V11" s="469"/>
      <c r="W11" s="470">
        <f t="shared" si="1"/>
        <v>0</v>
      </c>
      <c r="X11" s="470"/>
      <c r="Y11" s="470"/>
    </row>
    <row r="12" spans="1:38" ht="48" customHeight="1" x14ac:dyDescent="0.3">
      <c r="A12" s="94"/>
      <c r="B12" s="94"/>
      <c r="C12" s="96">
        <v>6</v>
      </c>
      <c r="D12" s="467">
        <f>'2부.Ⅰ.1.1)'!D12</f>
        <v>0</v>
      </c>
      <c r="E12" s="468"/>
      <c r="F12" s="468"/>
      <c r="G12" s="322"/>
      <c r="H12" s="322"/>
      <c r="I12" s="322"/>
      <c r="J12" s="322"/>
      <c r="K12" s="322"/>
      <c r="L12" s="322"/>
      <c r="M12" s="322"/>
      <c r="N12" s="322"/>
      <c r="O12" s="322"/>
      <c r="P12" s="322"/>
      <c r="Q12" s="322"/>
      <c r="R12" s="322"/>
      <c r="S12" s="322"/>
      <c r="T12" s="322"/>
      <c r="U12" s="469"/>
      <c r="V12" s="469"/>
      <c r="W12" s="470">
        <f t="shared" si="1"/>
        <v>0</v>
      </c>
      <c r="X12" s="470"/>
      <c r="Y12" s="470"/>
    </row>
    <row r="13" spans="1:38" ht="48" customHeight="1" x14ac:dyDescent="0.3">
      <c r="A13" s="94"/>
      <c r="B13" s="94"/>
      <c r="C13" s="96">
        <v>7</v>
      </c>
      <c r="D13" s="467">
        <f>'2부.Ⅰ.1.1)'!D13</f>
        <v>0</v>
      </c>
      <c r="E13" s="468"/>
      <c r="F13" s="468"/>
      <c r="G13" s="322"/>
      <c r="H13" s="322"/>
      <c r="I13" s="322"/>
      <c r="J13" s="322"/>
      <c r="K13" s="322"/>
      <c r="L13" s="322"/>
      <c r="M13" s="322"/>
      <c r="N13" s="322"/>
      <c r="O13" s="322"/>
      <c r="P13" s="322"/>
      <c r="Q13" s="322"/>
      <c r="R13" s="322"/>
      <c r="S13" s="322"/>
      <c r="T13" s="322"/>
      <c r="U13" s="469"/>
      <c r="V13" s="469"/>
      <c r="W13" s="470">
        <f t="shared" si="1"/>
        <v>0</v>
      </c>
      <c r="X13" s="470"/>
      <c r="Y13" s="470"/>
    </row>
    <row r="14" spans="1:38" ht="48" customHeight="1" x14ac:dyDescent="0.3">
      <c r="A14" s="94"/>
      <c r="B14" s="94"/>
      <c r="C14" s="96">
        <v>8</v>
      </c>
      <c r="D14" s="467">
        <f>'2부.Ⅰ.1.1)'!D14</f>
        <v>0</v>
      </c>
      <c r="E14" s="468"/>
      <c r="F14" s="468"/>
      <c r="G14" s="322"/>
      <c r="H14" s="322"/>
      <c r="I14" s="322"/>
      <c r="J14" s="322"/>
      <c r="K14" s="322"/>
      <c r="L14" s="322"/>
      <c r="M14" s="322"/>
      <c r="N14" s="322"/>
      <c r="O14" s="322"/>
      <c r="P14" s="322"/>
      <c r="Q14" s="322"/>
      <c r="R14" s="322"/>
      <c r="S14" s="322"/>
      <c r="T14" s="322"/>
      <c r="U14" s="469"/>
      <c r="V14" s="469"/>
      <c r="W14" s="470">
        <f t="shared" si="1"/>
        <v>0</v>
      </c>
      <c r="X14" s="470"/>
      <c r="Y14" s="470"/>
    </row>
    <row r="15" spans="1:38" ht="48" customHeight="1" x14ac:dyDescent="0.3">
      <c r="A15" s="94"/>
      <c r="B15" s="94"/>
      <c r="C15" s="96">
        <v>9</v>
      </c>
      <c r="D15" s="467">
        <f>'2부.Ⅰ.1.1)'!D15</f>
        <v>0</v>
      </c>
      <c r="E15" s="468"/>
      <c r="F15" s="468"/>
      <c r="G15" s="322"/>
      <c r="H15" s="322"/>
      <c r="I15" s="322"/>
      <c r="J15" s="322"/>
      <c r="K15" s="322"/>
      <c r="L15" s="322"/>
      <c r="M15" s="322"/>
      <c r="N15" s="322"/>
      <c r="O15" s="322"/>
      <c r="P15" s="322"/>
      <c r="Q15" s="322"/>
      <c r="R15" s="322"/>
      <c r="S15" s="322"/>
      <c r="T15" s="322"/>
      <c r="U15" s="469"/>
      <c r="V15" s="469"/>
      <c r="W15" s="470">
        <f t="shared" si="1"/>
        <v>0</v>
      </c>
      <c r="X15" s="470"/>
      <c r="Y15" s="470"/>
    </row>
    <row r="16" spans="1:38" ht="48" customHeight="1" x14ac:dyDescent="0.3">
      <c r="A16" s="94"/>
      <c r="B16" s="94"/>
      <c r="C16" s="96">
        <v>10</v>
      </c>
      <c r="D16" s="467">
        <f>'2부.Ⅰ.1.1)'!D16</f>
        <v>0</v>
      </c>
      <c r="E16" s="468"/>
      <c r="F16" s="468"/>
      <c r="G16" s="322"/>
      <c r="H16" s="322"/>
      <c r="I16" s="322"/>
      <c r="J16" s="322"/>
      <c r="K16" s="322"/>
      <c r="L16" s="322"/>
      <c r="M16" s="322"/>
      <c r="N16" s="322"/>
      <c r="O16" s="322"/>
      <c r="P16" s="322"/>
      <c r="Q16" s="322"/>
      <c r="R16" s="322"/>
      <c r="S16" s="322"/>
      <c r="T16" s="322"/>
      <c r="U16" s="469"/>
      <c r="V16" s="469"/>
      <c r="W16" s="470">
        <f t="shared" si="1"/>
        <v>0</v>
      </c>
      <c r="X16" s="470"/>
      <c r="Y16" s="470"/>
    </row>
    <row r="17" spans="1:51" ht="48" customHeight="1" x14ac:dyDescent="0.3">
      <c r="A17" s="94"/>
      <c r="B17" s="94"/>
      <c r="C17" s="96">
        <v>11</v>
      </c>
      <c r="D17" s="467">
        <f>'2부.Ⅰ.1.1)'!D17</f>
        <v>0</v>
      </c>
      <c r="E17" s="468"/>
      <c r="F17" s="468"/>
      <c r="G17" s="322"/>
      <c r="H17" s="322"/>
      <c r="I17" s="322"/>
      <c r="J17" s="322"/>
      <c r="K17" s="322"/>
      <c r="L17" s="322"/>
      <c r="M17" s="322"/>
      <c r="N17" s="322"/>
      <c r="O17" s="322"/>
      <c r="P17" s="322"/>
      <c r="Q17" s="322"/>
      <c r="R17" s="322"/>
      <c r="S17" s="322"/>
      <c r="T17" s="322"/>
      <c r="U17" s="469"/>
      <c r="V17" s="469"/>
      <c r="W17" s="470">
        <f t="shared" si="1"/>
        <v>0</v>
      </c>
      <c r="X17" s="470"/>
      <c r="Y17" s="470"/>
    </row>
    <row r="18" spans="1:51" ht="48" customHeight="1" x14ac:dyDescent="0.3">
      <c r="A18" s="94"/>
      <c r="B18" s="94"/>
      <c r="C18" s="96">
        <v>12</v>
      </c>
      <c r="D18" s="467">
        <f>'2부.Ⅰ.1.1)'!D18</f>
        <v>0</v>
      </c>
      <c r="E18" s="468"/>
      <c r="F18" s="468"/>
      <c r="G18" s="322"/>
      <c r="H18" s="322"/>
      <c r="I18" s="322"/>
      <c r="J18" s="322"/>
      <c r="K18" s="322"/>
      <c r="L18" s="322"/>
      <c r="M18" s="322"/>
      <c r="N18" s="322"/>
      <c r="O18" s="322"/>
      <c r="P18" s="322"/>
      <c r="Q18" s="322"/>
      <c r="R18" s="322"/>
      <c r="S18" s="322"/>
      <c r="T18" s="322"/>
      <c r="U18" s="469"/>
      <c r="V18" s="469"/>
      <c r="W18" s="470">
        <f t="shared" si="1"/>
        <v>0</v>
      </c>
      <c r="X18" s="470"/>
      <c r="Y18" s="470"/>
    </row>
    <row r="19" spans="1:51" ht="48" customHeight="1" x14ac:dyDescent="0.3">
      <c r="A19" s="94"/>
      <c r="B19" s="94"/>
      <c r="C19" s="96">
        <v>13</v>
      </c>
      <c r="D19" s="467">
        <f>'2부.Ⅰ.1.1)'!D19</f>
        <v>0</v>
      </c>
      <c r="E19" s="468"/>
      <c r="F19" s="468"/>
      <c r="G19" s="322"/>
      <c r="H19" s="322"/>
      <c r="I19" s="322"/>
      <c r="J19" s="322"/>
      <c r="K19" s="322"/>
      <c r="L19" s="322"/>
      <c r="M19" s="322"/>
      <c r="N19" s="322"/>
      <c r="O19" s="322"/>
      <c r="P19" s="322"/>
      <c r="Q19" s="322"/>
      <c r="R19" s="322"/>
      <c r="S19" s="322"/>
      <c r="T19" s="322"/>
      <c r="U19" s="469"/>
      <c r="V19" s="469"/>
      <c r="W19" s="470">
        <f t="shared" si="1"/>
        <v>0</v>
      </c>
      <c r="X19" s="470"/>
      <c r="Y19" s="470"/>
    </row>
    <row r="20" spans="1:51" ht="48" customHeight="1" x14ac:dyDescent="0.3">
      <c r="A20" s="94"/>
      <c r="B20" s="94"/>
      <c r="C20" s="96">
        <v>14</v>
      </c>
      <c r="D20" s="467">
        <f>'2부.Ⅰ.1.1)'!D20</f>
        <v>0</v>
      </c>
      <c r="E20" s="468"/>
      <c r="F20" s="468"/>
      <c r="G20" s="322"/>
      <c r="H20" s="322"/>
      <c r="I20" s="322"/>
      <c r="J20" s="322"/>
      <c r="K20" s="322"/>
      <c r="L20" s="322"/>
      <c r="M20" s="322"/>
      <c r="N20" s="322"/>
      <c r="O20" s="322"/>
      <c r="P20" s="322"/>
      <c r="Q20" s="322"/>
      <c r="R20" s="322"/>
      <c r="S20" s="322"/>
      <c r="T20" s="322"/>
      <c r="U20" s="469"/>
      <c r="V20" s="469"/>
      <c r="W20" s="470">
        <f t="shared" si="1"/>
        <v>0</v>
      </c>
      <c r="X20" s="470"/>
      <c r="Y20" s="470"/>
    </row>
    <row r="21" spans="1:51" ht="48" customHeight="1" x14ac:dyDescent="0.3">
      <c r="A21" s="94"/>
      <c r="B21" s="94"/>
      <c r="C21" s="96">
        <v>15</v>
      </c>
      <c r="D21" s="467">
        <f>'2부.Ⅰ.1.1)'!D21</f>
        <v>0</v>
      </c>
      <c r="E21" s="468"/>
      <c r="F21" s="468"/>
      <c r="G21" s="322"/>
      <c r="H21" s="322"/>
      <c r="I21" s="322"/>
      <c r="J21" s="322"/>
      <c r="K21" s="322"/>
      <c r="L21" s="322"/>
      <c r="M21" s="322"/>
      <c r="N21" s="322"/>
      <c r="O21" s="322"/>
      <c r="P21" s="322"/>
      <c r="Q21" s="322"/>
      <c r="R21" s="322"/>
      <c r="S21" s="322"/>
      <c r="T21" s="322"/>
      <c r="U21" s="469"/>
      <c r="V21" s="469"/>
      <c r="W21" s="470">
        <f t="shared" si="1"/>
        <v>0</v>
      </c>
      <c r="X21" s="470"/>
      <c r="Y21" s="470"/>
    </row>
    <row r="22" spans="1:51" ht="7.5" customHeight="1" x14ac:dyDescent="0.45">
      <c r="A22" s="25"/>
      <c r="B22" s="24"/>
      <c r="C22" s="23"/>
      <c r="D22" s="23"/>
      <c r="E22" s="27"/>
      <c r="F22" s="27"/>
      <c r="G22" s="27"/>
      <c r="H22" s="27"/>
      <c r="I22" s="27"/>
      <c r="J22" s="27"/>
      <c r="K22" s="27"/>
      <c r="L22" s="27"/>
      <c r="M22" s="27"/>
      <c r="N22" s="27"/>
      <c r="O22" s="27"/>
      <c r="P22" s="21"/>
      <c r="Q22" s="21"/>
      <c r="R22" s="21"/>
      <c r="S22" s="21"/>
      <c r="T22" s="21"/>
      <c r="U22" s="21"/>
      <c r="V22" s="21"/>
      <c r="W22" s="21"/>
      <c r="X22" s="21"/>
      <c r="Y22" s="21"/>
      <c r="Z22" s="21"/>
      <c r="AA22" s="21"/>
      <c r="AB22" s="21"/>
      <c r="AC22" s="21"/>
      <c r="AD22" s="21"/>
      <c r="AE22" s="21"/>
      <c r="AF22" s="21"/>
      <c r="AG22" s="21"/>
      <c r="AH22" s="21"/>
      <c r="AI22" s="21"/>
      <c r="AJ22" s="21"/>
      <c r="AK22" s="21"/>
      <c r="AL22" s="20"/>
      <c r="AM22" s="1"/>
    </row>
    <row r="23" spans="1:51" ht="26.25" customHeight="1" x14ac:dyDescent="0.45">
      <c r="A23" s="25"/>
      <c r="B23" s="24"/>
      <c r="C23" s="23"/>
      <c r="D23" s="46"/>
      <c r="E23" s="315"/>
      <c r="F23" s="315"/>
      <c r="G23" s="315"/>
      <c r="H23" s="315"/>
      <c r="I23" s="315"/>
      <c r="J23" s="315"/>
      <c r="K23" s="315"/>
      <c r="L23" s="315"/>
      <c r="M23" s="315"/>
      <c r="N23" s="315"/>
      <c r="O23" s="315"/>
      <c r="P23" s="315"/>
      <c r="Q23" s="315"/>
      <c r="R23" s="315"/>
      <c r="S23" s="315"/>
      <c r="T23" s="315"/>
      <c r="U23" s="315"/>
      <c r="V23" s="315"/>
      <c r="W23" s="315"/>
      <c r="X23" s="315"/>
      <c r="Y23" s="315"/>
      <c r="Z23" s="26" t="s">
        <v>129</v>
      </c>
      <c r="AA23" s="46"/>
      <c r="AB23" s="46"/>
      <c r="AC23" s="46"/>
      <c r="AD23" s="46"/>
      <c r="AE23" s="46"/>
      <c r="AF23" s="46"/>
      <c r="AG23" s="46"/>
      <c r="AH23" s="46"/>
      <c r="AI23" s="46"/>
      <c r="AJ23" s="46"/>
      <c r="AK23" s="46"/>
      <c r="AM23" s="46"/>
      <c r="AN23" s="46"/>
      <c r="AO23" s="46"/>
      <c r="AP23" s="46"/>
      <c r="AQ23" s="46"/>
      <c r="AR23" s="46"/>
      <c r="AS23" s="46"/>
      <c r="AT23" s="46"/>
      <c r="AU23" s="46"/>
      <c r="AV23" s="46"/>
      <c r="AW23" s="46"/>
      <c r="AX23" s="46"/>
      <c r="AY23" s="26"/>
    </row>
    <row r="24" spans="1:51" ht="18" customHeight="1" x14ac:dyDescent="0.45"/>
    <row r="25" spans="1:51" ht="30" customHeight="1" x14ac:dyDescent="0.45">
      <c r="C25" s="95"/>
      <c r="D25" s="29"/>
      <c r="E25" s="29"/>
      <c r="F25" s="29"/>
      <c r="G25" s="29"/>
      <c r="H25" s="29"/>
      <c r="I25" s="29"/>
      <c r="J25" s="29"/>
      <c r="K25" s="29"/>
      <c r="L25" s="29"/>
      <c r="M25" s="29"/>
      <c r="N25" s="29"/>
      <c r="O25" s="29"/>
      <c r="P25" s="29"/>
      <c r="Q25" s="29"/>
      <c r="R25" s="29"/>
      <c r="S25" s="29"/>
      <c r="T25" s="29"/>
      <c r="U25" s="29"/>
      <c r="V25" s="29"/>
      <c r="W25" s="29"/>
      <c r="X25" s="29"/>
      <c r="Y25" s="29"/>
    </row>
    <row r="26" spans="1:51" ht="51" customHeight="1" x14ac:dyDescent="0.45">
      <c r="A26" s="242" t="s">
        <v>239</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4"/>
    </row>
    <row r="27" spans="1:51" ht="30" customHeight="1" x14ac:dyDescent="0.45"/>
    <row r="28" spans="1:51" ht="30" customHeight="1" x14ac:dyDescent="0.45"/>
    <row r="29" spans="1:51" ht="30" customHeight="1" x14ac:dyDescent="0.45"/>
    <row r="30" spans="1:51" ht="30" customHeight="1" x14ac:dyDescent="0.45"/>
    <row r="32" spans="1:51" ht="26.25" customHeight="1" x14ac:dyDescent="0.45"/>
    <row r="35" ht="151.5" customHeight="1" x14ac:dyDescent="0.45"/>
    <row r="36" ht="133.5" customHeight="1" x14ac:dyDescent="0.45"/>
  </sheetData>
  <sheetProtection formatCells="0" formatRows="0"/>
  <mergeCells count="167">
    <mergeCell ref="C5:F6"/>
    <mergeCell ref="G5:J5"/>
    <mergeCell ref="K5:N5"/>
    <mergeCell ref="O5:R5"/>
    <mergeCell ref="U5:V6"/>
    <mergeCell ref="W5:Y6"/>
    <mergeCell ref="G6:H6"/>
    <mergeCell ref="I6:J6"/>
    <mergeCell ref="K6:L6"/>
    <mergeCell ref="M6:N6"/>
    <mergeCell ref="O6:P6"/>
    <mergeCell ref="Q6:R6"/>
    <mergeCell ref="S5:T6"/>
    <mergeCell ref="S4:Y4"/>
    <mergeCell ref="C2:V2"/>
    <mergeCell ref="D7:F7"/>
    <mergeCell ref="G7:H7"/>
    <mergeCell ref="I7:J7"/>
    <mergeCell ref="K7:L7"/>
    <mergeCell ref="S20:T20"/>
    <mergeCell ref="U20:V20"/>
    <mergeCell ref="S21:T21"/>
    <mergeCell ref="U21:V21"/>
    <mergeCell ref="Q21:R21"/>
    <mergeCell ref="G21:H21"/>
    <mergeCell ref="I21:J21"/>
    <mergeCell ref="K21:L21"/>
    <mergeCell ref="M21:N21"/>
    <mergeCell ref="O21:P21"/>
    <mergeCell ref="U7:V7"/>
    <mergeCell ref="W7:Y7"/>
    <mergeCell ref="U16:V16"/>
    <mergeCell ref="W16:Y16"/>
    <mergeCell ref="D17:F17"/>
    <mergeCell ref="G17:H17"/>
    <mergeCell ref="I17:J17"/>
    <mergeCell ref="D16:F16"/>
    <mergeCell ref="A26:Y26"/>
    <mergeCell ref="W21:Y21"/>
    <mergeCell ref="D21:F21"/>
    <mergeCell ref="Q20:R20"/>
    <mergeCell ref="W20:Y20"/>
    <mergeCell ref="D20:F20"/>
    <mergeCell ref="G20:H20"/>
    <mergeCell ref="I20:J20"/>
    <mergeCell ref="K20:L20"/>
    <mergeCell ref="M20:N20"/>
    <mergeCell ref="O20:P20"/>
    <mergeCell ref="M7:N7"/>
    <mergeCell ref="O7:P7"/>
    <mergeCell ref="Q7:R7"/>
    <mergeCell ref="S7:T7"/>
    <mergeCell ref="G14:H14"/>
    <mergeCell ref="I14:J14"/>
    <mergeCell ref="K14:L14"/>
    <mergeCell ref="M14:N14"/>
    <mergeCell ref="O14:P14"/>
    <mergeCell ref="Q14:R14"/>
    <mergeCell ref="S14:T14"/>
    <mergeCell ref="U17:V17"/>
    <mergeCell ref="W17:Y17"/>
    <mergeCell ref="D18:F18"/>
    <mergeCell ref="G18:H18"/>
    <mergeCell ref="I18:J18"/>
    <mergeCell ref="K18:L18"/>
    <mergeCell ref="M18:N18"/>
    <mergeCell ref="O18:P18"/>
    <mergeCell ref="Q18:R18"/>
    <mergeCell ref="S18:T18"/>
    <mergeCell ref="K17:L17"/>
    <mergeCell ref="M17:N17"/>
    <mergeCell ref="O17:P17"/>
    <mergeCell ref="Q17:R17"/>
    <mergeCell ref="S17:T17"/>
    <mergeCell ref="U8:V8"/>
    <mergeCell ref="W8:Y8"/>
    <mergeCell ref="D9:F9"/>
    <mergeCell ref="G9:H9"/>
    <mergeCell ref="I9:J9"/>
    <mergeCell ref="K9:L9"/>
    <mergeCell ref="M9:N9"/>
    <mergeCell ref="O9:P9"/>
    <mergeCell ref="Q9:R9"/>
    <mergeCell ref="S9:T9"/>
    <mergeCell ref="D8:F8"/>
    <mergeCell ref="G8:H8"/>
    <mergeCell ref="I8:J8"/>
    <mergeCell ref="K8:L8"/>
    <mergeCell ref="M8:N8"/>
    <mergeCell ref="O8:P8"/>
    <mergeCell ref="Q8:R8"/>
    <mergeCell ref="S8:T8"/>
    <mergeCell ref="U9:V9"/>
    <mergeCell ref="W9:Y9"/>
    <mergeCell ref="W10:Y10"/>
    <mergeCell ref="D11:F11"/>
    <mergeCell ref="G11:H11"/>
    <mergeCell ref="I11:J11"/>
    <mergeCell ref="K11:L11"/>
    <mergeCell ref="M11:N11"/>
    <mergeCell ref="O11:P11"/>
    <mergeCell ref="Q11:R11"/>
    <mergeCell ref="S11:T11"/>
    <mergeCell ref="U11:V11"/>
    <mergeCell ref="W11:Y11"/>
    <mergeCell ref="D10:F10"/>
    <mergeCell ref="G10:H10"/>
    <mergeCell ref="I10:J10"/>
    <mergeCell ref="K10:L10"/>
    <mergeCell ref="M10:N10"/>
    <mergeCell ref="O10:P10"/>
    <mergeCell ref="Q10:R10"/>
    <mergeCell ref="S10:T10"/>
    <mergeCell ref="U10:V10"/>
    <mergeCell ref="U13:V13"/>
    <mergeCell ref="D12:F12"/>
    <mergeCell ref="G12:H12"/>
    <mergeCell ref="I12:J12"/>
    <mergeCell ref="K12:L12"/>
    <mergeCell ref="M12:N12"/>
    <mergeCell ref="O12:P12"/>
    <mergeCell ref="Q12:R12"/>
    <mergeCell ref="S12:T12"/>
    <mergeCell ref="U12:V12"/>
    <mergeCell ref="D13:F13"/>
    <mergeCell ref="G13:H13"/>
    <mergeCell ref="I13:J13"/>
    <mergeCell ref="K13:L13"/>
    <mergeCell ref="M13:N13"/>
    <mergeCell ref="O13:P13"/>
    <mergeCell ref="Q13:R13"/>
    <mergeCell ref="S13:T13"/>
    <mergeCell ref="S19:T19"/>
    <mergeCell ref="O19:P19"/>
    <mergeCell ref="Q19:R19"/>
    <mergeCell ref="G16:H16"/>
    <mergeCell ref="I16:J16"/>
    <mergeCell ref="K16:L16"/>
    <mergeCell ref="M16:N16"/>
    <mergeCell ref="O16:P16"/>
    <mergeCell ref="Q16:R16"/>
    <mergeCell ref="S16:T16"/>
    <mergeCell ref="M19:N19"/>
    <mergeCell ref="D14:F14"/>
    <mergeCell ref="U15:V15"/>
    <mergeCell ref="W12:Y12"/>
    <mergeCell ref="W13:Y13"/>
    <mergeCell ref="W15:Y15"/>
    <mergeCell ref="E23:Y23"/>
    <mergeCell ref="U14:V14"/>
    <mergeCell ref="W14:Y14"/>
    <mergeCell ref="D15:F15"/>
    <mergeCell ref="G15:H15"/>
    <mergeCell ref="I15:J15"/>
    <mergeCell ref="K15:L15"/>
    <mergeCell ref="M15:N15"/>
    <mergeCell ref="O15:P15"/>
    <mergeCell ref="Q15:R15"/>
    <mergeCell ref="S15:T15"/>
    <mergeCell ref="U19:V19"/>
    <mergeCell ref="W19:Y19"/>
    <mergeCell ref="U18:V18"/>
    <mergeCell ref="W18:Y18"/>
    <mergeCell ref="D19:F19"/>
    <mergeCell ref="G19:H19"/>
    <mergeCell ref="I19:J19"/>
    <mergeCell ref="K19:L19"/>
  </mergeCells>
  <phoneticPr fontId="2" type="noConversion"/>
  <pageMargins left="0.59055118110236227" right="0.47244094488188981" top="0.74803149606299213" bottom="0.74803149606299213" header="0.31496062992125984" footer="0.31496062992125984"/>
  <pageSetup paperSize="9" scale="76"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2:AY24"/>
  <sheetViews>
    <sheetView view="pageBreakPreview" zoomScaleNormal="100" zoomScaleSheetLayoutView="100" workbookViewId="0">
      <selection activeCell="C5" sqref="C5"/>
    </sheetView>
  </sheetViews>
  <sheetFormatPr defaultRowHeight="17" x14ac:dyDescent="0.45"/>
  <cols>
    <col min="1" max="2" width="1.08203125" style="1" customWidth="1"/>
    <col min="3" max="3" width="2.33203125" style="1" customWidth="1"/>
    <col min="4" max="17" width="3.75" style="1" customWidth="1"/>
    <col min="18" max="22" width="2.75" style="1" customWidth="1"/>
    <col min="23" max="25" width="3.08203125" style="1" customWidth="1"/>
    <col min="26" max="31" width="9" style="1"/>
  </cols>
  <sheetData>
    <row r="2" spans="1:31" ht="17.25" customHeight="1" x14ac:dyDescent="0.45">
      <c r="C2" s="287" t="s">
        <v>238</v>
      </c>
      <c r="D2" s="287"/>
      <c r="E2" s="287"/>
      <c r="F2" s="287"/>
      <c r="G2" s="287"/>
      <c r="H2" s="287"/>
      <c r="I2" s="287"/>
      <c r="J2" s="287"/>
      <c r="K2" s="287"/>
      <c r="L2" s="287"/>
      <c r="M2" s="287"/>
      <c r="N2" s="287"/>
      <c r="O2" s="287"/>
      <c r="P2" s="287"/>
      <c r="Q2" s="287"/>
      <c r="R2" s="287"/>
      <c r="S2" s="287"/>
      <c r="T2" s="287"/>
      <c r="U2" s="287"/>
      <c r="V2" s="287"/>
    </row>
    <row r="3" spans="1:31" ht="18.75" customHeight="1" x14ac:dyDescent="0.45">
      <c r="A3" s="19"/>
      <c r="B3" s="18"/>
      <c r="C3" s="18"/>
      <c r="D3" s="18"/>
      <c r="E3" s="18"/>
      <c r="F3" s="18"/>
      <c r="G3" s="18"/>
      <c r="H3" s="18"/>
      <c r="I3" s="18"/>
      <c r="J3" s="18"/>
      <c r="K3" s="18"/>
      <c r="L3" s="18"/>
      <c r="M3" s="18"/>
      <c r="N3" s="18"/>
      <c r="O3" s="18"/>
      <c r="P3" s="18"/>
      <c r="Q3" s="18"/>
      <c r="R3" s="18"/>
      <c r="S3" s="18"/>
      <c r="T3" s="18"/>
      <c r="U3" s="18"/>
      <c r="V3" s="18"/>
      <c r="W3" s="18"/>
      <c r="X3" s="98"/>
      <c r="Y3" s="98"/>
      <c r="Z3" s="16"/>
    </row>
    <row r="4" spans="1:31" s="97" customFormat="1" ht="53.25" customHeight="1" x14ac:dyDescent="0.3">
      <c r="A4" s="94"/>
      <c r="B4" s="94"/>
      <c r="C4" s="471" t="s">
        <v>208</v>
      </c>
      <c r="D4" s="471"/>
      <c r="E4" s="471"/>
      <c r="F4" s="471"/>
      <c r="G4" s="471"/>
      <c r="H4" s="471"/>
      <c r="I4" s="479" t="s">
        <v>234</v>
      </c>
      <c r="J4" s="480"/>
      <c r="K4" s="480"/>
      <c r="L4" s="480"/>
      <c r="M4" s="480"/>
      <c r="N4" s="332" t="s">
        <v>235</v>
      </c>
      <c r="O4" s="471"/>
      <c r="P4" s="471"/>
      <c r="Q4" s="471"/>
      <c r="R4" s="332" t="s">
        <v>236</v>
      </c>
      <c r="S4" s="332"/>
      <c r="T4" s="332"/>
      <c r="U4" s="332"/>
      <c r="V4" s="332"/>
      <c r="W4" s="332" t="s">
        <v>237</v>
      </c>
      <c r="X4" s="471"/>
      <c r="Y4" s="471"/>
      <c r="Z4" s="99"/>
      <c r="AA4" s="99"/>
      <c r="AB4" s="99"/>
      <c r="AC4" s="99"/>
      <c r="AD4" s="99"/>
      <c r="AE4" s="99"/>
    </row>
    <row r="5" spans="1:31" s="97" customFormat="1" ht="30" customHeight="1" x14ac:dyDescent="0.3">
      <c r="A5" s="94"/>
      <c r="B5" s="94"/>
      <c r="C5" s="102">
        <v>1</v>
      </c>
      <c r="D5" s="472" t="str">
        <f>'2부.Ⅰ.1.1)'!D7</f>
        <v>ESR켄달스퀘어리츠</v>
      </c>
      <c r="E5" s="473"/>
      <c r="F5" s="473"/>
      <c r="G5" s="473"/>
      <c r="H5" s="473"/>
      <c r="I5" s="474"/>
      <c r="J5" s="474"/>
      <c r="K5" s="474"/>
      <c r="L5" s="474"/>
      <c r="M5" s="474"/>
      <c r="N5" s="474"/>
      <c r="O5" s="474"/>
      <c r="P5" s="474"/>
      <c r="Q5" s="474"/>
      <c r="R5" s="475" t="str">
        <f t="shared" ref="R5:R19" si="0">IFERROR(N5/I5,"")</f>
        <v/>
      </c>
      <c r="S5" s="475"/>
      <c r="T5" s="475"/>
      <c r="U5" s="475"/>
      <c r="V5" s="475"/>
      <c r="W5" s="476"/>
      <c r="X5" s="476"/>
      <c r="Y5" s="476"/>
      <c r="Z5" s="99"/>
      <c r="AA5" s="99"/>
      <c r="AB5" s="99"/>
      <c r="AC5" s="99"/>
      <c r="AD5" s="99"/>
      <c r="AE5" s="99"/>
    </row>
    <row r="6" spans="1:31" s="97" customFormat="1" ht="30" customHeight="1" x14ac:dyDescent="0.3">
      <c r="A6" s="94"/>
      <c r="B6" s="94"/>
      <c r="C6" s="102">
        <v>2</v>
      </c>
      <c r="D6" s="472">
        <f>'2부.Ⅰ.1.1)'!D8</f>
        <v>0</v>
      </c>
      <c r="E6" s="473"/>
      <c r="F6" s="473"/>
      <c r="G6" s="473"/>
      <c r="H6" s="473"/>
      <c r="I6" s="474"/>
      <c r="J6" s="474"/>
      <c r="K6" s="474"/>
      <c r="L6" s="474"/>
      <c r="M6" s="474"/>
      <c r="N6" s="474"/>
      <c r="O6" s="474"/>
      <c r="P6" s="474"/>
      <c r="Q6" s="474"/>
      <c r="R6" s="475" t="str">
        <f t="shared" si="0"/>
        <v/>
      </c>
      <c r="S6" s="475"/>
      <c r="T6" s="475"/>
      <c r="U6" s="475"/>
      <c r="V6" s="475"/>
      <c r="W6" s="476"/>
      <c r="X6" s="476"/>
      <c r="Y6" s="476"/>
      <c r="Z6" s="99"/>
      <c r="AA6" s="99"/>
      <c r="AB6" s="99"/>
      <c r="AC6" s="99"/>
      <c r="AD6" s="99"/>
      <c r="AE6" s="99"/>
    </row>
    <row r="7" spans="1:31" s="97" customFormat="1" ht="30" customHeight="1" x14ac:dyDescent="0.3">
      <c r="A7" s="94"/>
      <c r="B7" s="94"/>
      <c r="C7" s="102">
        <v>3</v>
      </c>
      <c r="D7" s="472">
        <f>'2부.Ⅰ.1.1)'!D9</f>
        <v>0</v>
      </c>
      <c r="E7" s="473"/>
      <c r="F7" s="473"/>
      <c r="G7" s="473"/>
      <c r="H7" s="473"/>
      <c r="I7" s="474"/>
      <c r="J7" s="474"/>
      <c r="K7" s="474"/>
      <c r="L7" s="474"/>
      <c r="M7" s="474"/>
      <c r="N7" s="474"/>
      <c r="O7" s="474"/>
      <c r="P7" s="474"/>
      <c r="Q7" s="474"/>
      <c r="R7" s="475" t="str">
        <f t="shared" si="0"/>
        <v/>
      </c>
      <c r="S7" s="475"/>
      <c r="T7" s="475"/>
      <c r="U7" s="475"/>
      <c r="V7" s="475"/>
      <c r="W7" s="476"/>
      <c r="X7" s="476"/>
      <c r="Y7" s="476"/>
      <c r="Z7" s="99"/>
      <c r="AA7" s="99"/>
      <c r="AB7" s="99"/>
      <c r="AC7" s="99"/>
      <c r="AD7" s="99"/>
      <c r="AE7" s="99"/>
    </row>
    <row r="8" spans="1:31" s="97" customFormat="1" ht="30" customHeight="1" x14ac:dyDescent="0.3">
      <c r="A8" s="94"/>
      <c r="B8" s="94"/>
      <c r="C8" s="102">
        <v>4</v>
      </c>
      <c r="D8" s="472">
        <f>'2부.Ⅰ.1.1)'!D10</f>
        <v>0</v>
      </c>
      <c r="E8" s="473"/>
      <c r="F8" s="473"/>
      <c r="G8" s="473"/>
      <c r="H8" s="473"/>
      <c r="I8" s="474"/>
      <c r="J8" s="474"/>
      <c r="K8" s="474"/>
      <c r="L8" s="474"/>
      <c r="M8" s="474"/>
      <c r="N8" s="474"/>
      <c r="O8" s="474"/>
      <c r="P8" s="474"/>
      <c r="Q8" s="474"/>
      <c r="R8" s="475" t="str">
        <f t="shared" si="0"/>
        <v/>
      </c>
      <c r="S8" s="475"/>
      <c r="T8" s="475"/>
      <c r="U8" s="475"/>
      <c r="V8" s="475"/>
      <c r="W8" s="476"/>
      <c r="X8" s="476"/>
      <c r="Y8" s="476"/>
      <c r="Z8" s="99"/>
      <c r="AA8" s="99"/>
      <c r="AB8" s="99"/>
      <c r="AC8" s="99"/>
      <c r="AD8" s="99"/>
      <c r="AE8" s="99"/>
    </row>
    <row r="9" spans="1:31" s="97" customFormat="1" ht="30" customHeight="1" x14ac:dyDescent="0.3">
      <c r="A9" s="94"/>
      <c r="B9" s="94"/>
      <c r="C9" s="102">
        <v>5</v>
      </c>
      <c r="D9" s="472">
        <f>'2부.Ⅰ.1.1)'!D11</f>
        <v>0</v>
      </c>
      <c r="E9" s="473"/>
      <c r="F9" s="473"/>
      <c r="G9" s="473"/>
      <c r="H9" s="473"/>
      <c r="I9" s="474"/>
      <c r="J9" s="474"/>
      <c r="K9" s="474"/>
      <c r="L9" s="474"/>
      <c r="M9" s="474"/>
      <c r="N9" s="474"/>
      <c r="O9" s="474"/>
      <c r="P9" s="474"/>
      <c r="Q9" s="474"/>
      <c r="R9" s="475" t="str">
        <f t="shared" si="0"/>
        <v/>
      </c>
      <c r="S9" s="475"/>
      <c r="T9" s="475"/>
      <c r="U9" s="475"/>
      <c r="V9" s="475"/>
      <c r="W9" s="476"/>
      <c r="X9" s="476"/>
      <c r="Y9" s="476"/>
      <c r="Z9" s="99"/>
      <c r="AA9" s="99"/>
      <c r="AB9" s="99"/>
      <c r="AC9" s="99"/>
      <c r="AD9" s="99"/>
      <c r="AE9" s="99"/>
    </row>
    <row r="10" spans="1:31" s="97" customFormat="1" ht="30" customHeight="1" x14ac:dyDescent="0.3">
      <c r="A10" s="94"/>
      <c r="B10" s="94"/>
      <c r="C10" s="102">
        <v>6</v>
      </c>
      <c r="D10" s="472">
        <f>'2부.Ⅰ.1.1)'!D12</f>
        <v>0</v>
      </c>
      <c r="E10" s="473"/>
      <c r="F10" s="473"/>
      <c r="G10" s="473"/>
      <c r="H10" s="473"/>
      <c r="I10" s="474"/>
      <c r="J10" s="474"/>
      <c r="K10" s="474"/>
      <c r="L10" s="474"/>
      <c r="M10" s="474"/>
      <c r="N10" s="474"/>
      <c r="O10" s="474"/>
      <c r="P10" s="474"/>
      <c r="Q10" s="474"/>
      <c r="R10" s="475" t="str">
        <f t="shared" si="0"/>
        <v/>
      </c>
      <c r="S10" s="475"/>
      <c r="T10" s="475"/>
      <c r="U10" s="475"/>
      <c r="V10" s="475"/>
      <c r="W10" s="476"/>
      <c r="X10" s="476"/>
      <c r="Y10" s="476"/>
      <c r="Z10" s="99"/>
      <c r="AA10" s="99"/>
      <c r="AB10" s="99"/>
      <c r="AC10" s="99"/>
      <c r="AD10" s="99"/>
      <c r="AE10" s="99"/>
    </row>
    <row r="11" spans="1:31" s="97" customFormat="1" ht="30" customHeight="1" x14ac:dyDescent="0.3">
      <c r="A11" s="94"/>
      <c r="B11" s="94"/>
      <c r="C11" s="102">
        <v>7</v>
      </c>
      <c r="D11" s="472">
        <f>'2부.Ⅰ.1.1)'!D13</f>
        <v>0</v>
      </c>
      <c r="E11" s="473"/>
      <c r="F11" s="473"/>
      <c r="G11" s="473"/>
      <c r="H11" s="473"/>
      <c r="I11" s="474"/>
      <c r="J11" s="474"/>
      <c r="K11" s="474"/>
      <c r="L11" s="474"/>
      <c r="M11" s="474"/>
      <c r="N11" s="474"/>
      <c r="O11" s="474"/>
      <c r="P11" s="474"/>
      <c r="Q11" s="474"/>
      <c r="R11" s="475" t="str">
        <f t="shared" si="0"/>
        <v/>
      </c>
      <c r="S11" s="475"/>
      <c r="T11" s="475"/>
      <c r="U11" s="475"/>
      <c r="V11" s="475"/>
      <c r="W11" s="476"/>
      <c r="X11" s="476"/>
      <c r="Y11" s="476"/>
      <c r="Z11" s="99"/>
      <c r="AA11" s="99"/>
      <c r="AB11" s="99"/>
      <c r="AC11" s="99"/>
      <c r="AD11" s="99"/>
      <c r="AE11" s="99"/>
    </row>
    <row r="12" spans="1:31" s="97" customFormat="1" ht="30" customHeight="1" x14ac:dyDescent="0.3">
      <c r="A12" s="94"/>
      <c r="B12" s="94"/>
      <c r="C12" s="102">
        <v>8</v>
      </c>
      <c r="D12" s="472">
        <f>'2부.Ⅰ.1.1)'!D14</f>
        <v>0</v>
      </c>
      <c r="E12" s="473"/>
      <c r="F12" s="473"/>
      <c r="G12" s="473"/>
      <c r="H12" s="473"/>
      <c r="I12" s="474"/>
      <c r="J12" s="474"/>
      <c r="K12" s="474"/>
      <c r="L12" s="474"/>
      <c r="M12" s="474"/>
      <c r="N12" s="474"/>
      <c r="O12" s="474"/>
      <c r="P12" s="474"/>
      <c r="Q12" s="474"/>
      <c r="R12" s="475" t="str">
        <f t="shared" si="0"/>
        <v/>
      </c>
      <c r="S12" s="475"/>
      <c r="T12" s="475"/>
      <c r="U12" s="475"/>
      <c r="V12" s="475"/>
      <c r="W12" s="476"/>
      <c r="X12" s="476"/>
      <c r="Y12" s="476"/>
      <c r="Z12" s="99"/>
      <c r="AA12" s="99"/>
      <c r="AB12" s="99"/>
      <c r="AC12" s="99"/>
      <c r="AD12" s="99"/>
      <c r="AE12" s="99"/>
    </row>
    <row r="13" spans="1:31" s="97" customFormat="1" ht="30" customHeight="1" x14ac:dyDescent="0.3">
      <c r="A13" s="94"/>
      <c r="B13" s="94"/>
      <c r="C13" s="102">
        <v>9</v>
      </c>
      <c r="D13" s="472">
        <f>'2부.Ⅰ.1.1)'!D15</f>
        <v>0</v>
      </c>
      <c r="E13" s="473"/>
      <c r="F13" s="473"/>
      <c r="G13" s="473"/>
      <c r="H13" s="473"/>
      <c r="I13" s="474"/>
      <c r="J13" s="474"/>
      <c r="K13" s="474"/>
      <c r="L13" s="474"/>
      <c r="M13" s="474"/>
      <c r="N13" s="474"/>
      <c r="O13" s="474"/>
      <c r="P13" s="474"/>
      <c r="Q13" s="474"/>
      <c r="R13" s="475" t="str">
        <f t="shared" si="0"/>
        <v/>
      </c>
      <c r="S13" s="475"/>
      <c r="T13" s="475"/>
      <c r="U13" s="475"/>
      <c r="V13" s="475"/>
      <c r="W13" s="476"/>
      <c r="X13" s="476"/>
      <c r="Y13" s="476"/>
      <c r="Z13" s="99"/>
      <c r="AA13" s="99"/>
      <c r="AB13" s="99"/>
      <c r="AC13" s="99"/>
      <c r="AD13" s="99"/>
      <c r="AE13" s="99"/>
    </row>
    <row r="14" spans="1:31" s="97" customFormat="1" ht="30" customHeight="1" x14ac:dyDescent="0.3">
      <c r="A14" s="94"/>
      <c r="B14" s="94"/>
      <c r="C14" s="102">
        <v>10</v>
      </c>
      <c r="D14" s="472">
        <f>'2부.Ⅰ.1.1)'!D16</f>
        <v>0</v>
      </c>
      <c r="E14" s="473"/>
      <c r="F14" s="473"/>
      <c r="G14" s="473"/>
      <c r="H14" s="473"/>
      <c r="I14" s="474"/>
      <c r="J14" s="474"/>
      <c r="K14" s="474"/>
      <c r="L14" s="474"/>
      <c r="M14" s="474"/>
      <c r="N14" s="474"/>
      <c r="O14" s="474"/>
      <c r="P14" s="474"/>
      <c r="Q14" s="474"/>
      <c r="R14" s="475" t="str">
        <f t="shared" si="0"/>
        <v/>
      </c>
      <c r="S14" s="475"/>
      <c r="T14" s="475"/>
      <c r="U14" s="475"/>
      <c r="V14" s="475"/>
      <c r="W14" s="476"/>
      <c r="X14" s="476"/>
      <c r="Y14" s="476"/>
      <c r="Z14" s="99"/>
      <c r="AA14" s="99"/>
      <c r="AB14" s="99"/>
      <c r="AC14" s="99"/>
      <c r="AD14" s="99"/>
      <c r="AE14" s="99"/>
    </row>
    <row r="15" spans="1:31" s="97" customFormat="1" ht="30" customHeight="1" x14ac:dyDescent="0.3">
      <c r="A15" s="94"/>
      <c r="B15" s="94"/>
      <c r="C15" s="102">
        <v>11</v>
      </c>
      <c r="D15" s="472">
        <f>'2부.Ⅰ.1.1)'!D17</f>
        <v>0</v>
      </c>
      <c r="E15" s="473"/>
      <c r="F15" s="473"/>
      <c r="G15" s="473"/>
      <c r="H15" s="473"/>
      <c r="I15" s="474"/>
      <c r="J15" s="474"/>
      <c r="K15" s="474"/>
      <c r="L15" s="474"/>
      <c r="M15" s="474"/>
      <c r="N15" s="474"/>
      <c r="O15" s="474"/>
      <c r="P15" s="474"/>
      <c r="Q15" s="474"/>
      <c r="R15" s="475" t="str">
        <f t="shared" si="0"/>
        <v/>
      </c>
      <c r="S15" s="475"/>
      <c r="T15" s="475"/>
      <c r="U15" s="475"/>
      <c r="V15" s="475"/>
      <c r="W15" s="476"/>
      <c r="X15" s="476"/>
      <c r="Y15" s="476"/>
      <c r="Z15" s="99"/>
      <c r="AA15" s="99"/>
      <c r="AB15" s="99"/>
      <c r="AC15" s="99"/>
      <c r="AD15" s="99"/>
      <c r="AE15" s="99"/>
    </row>
    <row r="16" spans="1:31" s="97" customFormat="1" ht="30" customHeight="1" x14ac:dyDescent="0.3">
      <c r="A16" s="94"/>
      <c r="B16" s="94"/>
      <c r="C16" s="102">
        <v>12</v>
      </c>
      <c r="D16" s="472">
        <f>'2부.Ⅰ.1.1)'!D18</f>
        <v>0</v>
      </c>
      <c r="E16" s="473"/>
      <c r="F16" s="473"/>
      <c r="G16" s="473"/>
      <c r="H16" s="473"/>
      <c r="I16" s="474"/>
      <c r="J16" s="474"/>
      <c r="K16" s="474"/>
      <c r="L16" s="474"/>
      <c r="M16" s="474"/>
      <c r="N16" s="474"/>
      <c r="O16" s="474"/>
      <c r="P16" s="474"/>
      <c r="Q16" s="474"/>
      <c r="R16" s="475" t="str">
        <f t="shared" si="0"/>
        <v/>
      </c>
      <c r="S16" s="475"/>
      <c r="T16" s="475"/>
      <c r="U16" s="475"/>
      <c r="V16" s="475"/>
      <c r="W16" s="476"/>
      <c r="X16" s="476"/>
      <c r="Y16" s="476"/>
      <c r="Z16" s="99"/>
      <c r="AA16" s="99"/>
      <c r="AB16" s="99"/>
      <c r="AC16" s="99"/>
      <c r="AD16" s="99"/>
      <c r="AE16" s="99"/>
    </row>
    <row r="17" spans="1:51" s="97" customFormat="1" ht="30" customHeight="1" x14ac:dyDescent="0.3">
      <c r="A17" s="94"/>
      <c r="B17" s="94"/>
      <c r="C17" s="102">
        <v>13</v>
      </c>
      <c r="D17" s="472">
        <f>'2부.Ⅰ.1.1)'!D19</f>
        <v>0</v>
      </c>
      <c r="E17" s="473"/>
      <c r="F17" s="473"/>
      <c r="G17" s="473"/>
      <c r="H17" s="473"/>
      <c r="I17" s="474"/>
      <c r="J17" s="474"/>
      <c r="K17" s="474"/>
      <c r="L17" s="474"/>
      <c r="M17" s="474"/>
      <c r="N17" s="474"/>
      <c r="O17" s="474"/>
      <c r="P17" s="474"/>
      <c r="Q17" s="474"/>
      <c r="R17" s="475" t="str">
        <f t="shared" si="0"/>
        <v/>
      </c>
      <c r="S17" s="475"/>
      <c r="T17" s="475"/>
      <c r="U17" s="475"/>
      <c r="V17" s="475"/>
      <c r="W17" s="476"/>
      <c r="X17" s="476"/>
      <c r="Y17" s="476"/>
      <c r="Z17" s="99"/>
      <c r="AA17" s="99"/>
      <c r="AB17" s="99"/>
      <c r="AC17" s="99"/>
      <c r="AD17" s="99"/>
      <c r="AE17" s="99"/>
    </row>
    <row r="18" spans="1:51" s="97" customFormat="1" ht="30" customHeight="1" x14ac:dyDescent="0.3">
      <c r="A18" s="94"/>
      <c r="B18" s="94"/>
      <c r="C18" s="102">
        <v>14</v>
      </c>
      <c r="D18" s="472">
        <f>'2부.Ⅰ.1.1)'!D20</f>
        <v>0</v>
      </c>
      <c r="E18" s="473"/>
      <c r="F18" s="473"/>
      <c r="G18" s="473"/>
      <c r="H18" s="473"/>
      <c r="I18" s="474"/>
      <c r="J18" s="474"/>
      <c r="K18" s="474"/>
      <c r="L18" s="474"/>
      <c r="M18" s="474"/>
      <c r="N18" s="474"/>
      <c r="O18" s="474"/>
      <c r="P18" s="474"/>
      <c r="Q18" s="474"/>
      <c r="R18" s="475" t="str">
        <f t="shared" si="0"/>
        <v/>
      </c>
      <c r="S18" s="475"/>
      <c r="T18" s="475"/>
      <c r="U18" s="475"/>
      <c r="V18" s="475"/>
      <c r="W18" s="476"/>
      <c r="X18" s="476"/>
      <c r="Y18" s="476"/>
      <c r="Z18" s="99"/>
      <c r="AA18" s="99"/>
      <c r="AB18" s="99"/>
      <c r="AC18" s="99"/>
      <c r="AD18" s="99"/>
      <c r="AE18" s="99"/>
    </row>
    <row r="19" spans="1:51" s="97" customFormat="1" ht="30" customHeight="1" x14ac:dyDescent="0.3">
      <c r="A19" s="94"/>
      <c r="B19" s="94"/>
      <c r="C19" s="102">
        <v>15</v>
      </c>
      <c r="D19" s="472">
        <f>'2부.Ⅰ.1.1)'!D21</f>
        <v>0</v>
      </c>
      <c r="E19" s="473"/>
      <c r="F19" s="473"/>
      <c r="G19" s="473"/>
      <c r="H19" s="473"/>
      <c r="I19" s="474"/>
      <c r="J19" s="474"/>
      <c r="K19" s="474"/>
      <c r="L19" s="474"/>
      <c r="M19" s="474"/>
      <c r="N19" s="474"/>
      <c r="O19" s="474"/>
      <c r="P19" s="474"/>
      <c r="Q19" s="474"/>
      <c r="R19" s="475" t="str">
        <f t="shared" si="0"/>
        <v/>
      </c>
      <c r="S19" s="475"/>
      <c r="T19" s="475"/>
      <c r="U19" s="475"/>
      <c r="V19" s="475"/>
      <c r="W19" s="476"/>
      <c r="X19" s="476"/>
      <c r="Y19" s="476"/>
      <c r="Z19" s="99"/>
      <c r="AA19" s="99"/>
      <c r="AB19" s="99"/>
      <c r="AC19" s="99"/>
      <c r="AD19" s="99"/>
      <c r="AE19" s="99"/>
    </row>
    <row r="20" spans="1:51" ht="7.5" customHeight="1" x14ac:dyDescent="0.45">
      <c r="A20" s="25"/>
      <c r="B20" s="24"/>
      <c r="C20" s="23"/>
      <c r="D20" s="23"/>
      <c r="E20" s="27"/>
      <c r="F20" s="27"/>
      <c r="G20" s="27"/>
      <c r="H20" s="27"/>
      <c r="I20" s="27"/>
      <c r="J20" s="27"/>
      <c r="K20" s="27"/>
      <c r="L20" s="27"/>
      <c r="M20" s="27"/>
      <c r="N20" s="27"/>
      <c r="O20" s="27"/>
      <c r="P20" s="21"/>
      <c r="Q20" s="21"/>
      <c r="R20" s="21"/>
      <c r="S20" s="21"/>
      <c r="T20" s="21"/>
      <c r="U20" s="21"/>
      <c r="V20" s="21"/>
      <c r="W20" s="21"/>
      <c r="X20" s="21"/>
      <c r="Y20" s="21"/>
      <c r="Z20" s="21"/>
      <c r="AA20" s="21"/>
      <c r="AB20" s="21"/>
      <c r="AC20" s="21"/>
      <c r="AD20" s="21"/>
      <c r="AE20" s="21"/>
      <c r="AF20" s="21"/>
      <c r="AG20" s="21"/>
      <c r="AH20" s="21"/>
      <c r="AI20" s="21"/>
      <c r="AJ20" s="21"/>
      <c r="AK20" s="21"/>
      <c r="AL20" s="20"/>
      <c r="AM20" s="1"/>
    </row>
    <row r="21" spans="1:51" ht="26.25" customHeight="1" x14ac:dyDescent="0.45">
      <c r="A21" s="25"/>
      <c r="B21" s="24"/>
      <c r="C21" s="23"/>
      <c r="D21" s="46"/>
      <c r="E21" s="315"/>
      <c r="F21" s="315"/>
      <c r="G21" s="315"/>
      <c r="H21" s="315"/>
      <c r="I21" s="315"/>
      <c r="J21" s="315"/>
      <c r="K21" s="315"/>
      <c r="L21" s="315"/>
      <c r="M21" s="315"/>
      <c r="N21" s="315"/>
      <c r="O21" s="315"/>
      <c r="P21" s="315"/>
      <c r="Q21" s="315"/>
      <c r="R21" s="315"/>
      <c r="S21" s="315"/>
      <c r="T21" s="315"/>
      <c r="U21" s="315"/>
      <c r="V21" s="315"/>
      <c r="W21" s="315"/>
      <c r="X21" s="315"/>
      <c r="Y21" s="315"/>
      <c r="Z21" s="26" t="s">
        <v>129</v>
      </c>
      <c r="AA21" s="46"/>
      <c r="AB21" s="46"/>
      <c r="AC21" s="46"/>
      <c r="AD21" s="46"/>
      <c r="AE21" s="46"/>
      <c r="AF21" s="46"/>
      <c r="AG21" s="46"/>
      <c r="AH21" s="46"/>
      <c r="AI21" s="46"/>
      <c r="AJ21" s="46"/>
      <c r="AK21" s="46"/>
      <c r="AM21" s="46"/>
      <c r="AN21" s="46"/>
      <c r="AO21" s="46"/>
      <c r="AP21" s="46"/>
      <c r="AQ21" s="46"/>
      <c r="AR21" s="46"/>
      <c r="AS21" s="46"/>
      <c r="AT21" s="46"/>
      <c r="AU21" s="46"/>
      <c r="AV21" s="46"/>
      <c r="AW21" s="46"/>
      <c r="AX21" s="46"/>
      <c r="AY21" s="26"/>
    </row>
    <row r="22" spans="1:51" x14ac:dyDescent="0.45">
      <c r="I22" s="100"/>
      <c r="N22" s="100"/>
      <c r="W22" s="101"/>
    </row>
    <row r="24" spans="1:51" ht="99" customHeight="1" x14ac:dyDescent="0.45">
      <c r="A24" s="242" t="s">
        <v>240</v>
      </c>
      <c r="B24" s="477"/>
      <c r="C24" s="477"/>
      <c r="D24" s="477"/>
      <c r="E24" s="477"/>
      <c r="F24" s="477"/>
      <c r="G24" s="477"/>
      <c r="H24" s="477"/>
      <c r="I24" s="477"/>
      <c r="J24" s="477"/>
      <c r="K24" s="477"/>
      <c r="L24" s="477"/>
      <c r="M24" s="477"/>
      <c r="N24" s="477"/>
      <c r="O24" s="477"/>
      <c r="P24" s="477"/>
      <c r="Q24" s="477"/>
      <c r="R24" s="477"/>
      <c r="S24" s="477"/>
      <c r="T24" s="477"/>
      <c r="U24" s="477"/>
      <c r="V24" s="477"/>
      <c r="W24" s="477"/>
      <c r="X24" s="477"/>
      <c r="Y24" s="478"/>
    </row>
  </sheetData>
  <mergeCells count="83">
    <mergeCell ref="C4:H4"/>
    <mergeCell ref="I4:M4"/>
    <mergeCell ref="N4:Q4"/>
    <mergeCell ref="R4:V4"/>
    <mergeCell ref="W4:Y4"/>
    <mergeCell ref="I19:M19"/>
    <mergeCell ref="N19:Q19"/>
    <mergeCell ref="R19:V19"/>
    <mergeCell ref="W19:Y19"/>
    <mergeCell ref="R18:V18"/>
    <mergeCell ref="W18:Y18"/>
    <mergeCell ref="A24:Y24"/>
    <mergeCell ref="C2:V2"/>
    <mergeCell ref="D19:H19"/>
    <mergeCell ref="D5:H5"/>
    <mergeCell ref="I5:M5"/>
    <mergeCell ref="N5:Q5"/>
    <mergeCell ref="R5:V5"/>
    <mergeCell ref="W5:Y5"/>
    <mergeCell ref="D18:H18"/>
    <mergeCell ref="I18:M18"/>
    <mergeCell ref="N18:Q18"/>
    <mergeCell ref="D17:H17"/>
    <mergeCell ref="I17:M17"/>
    <mergeCell ref="N17:Q17"/>
    <mergeCell ref="R17:V17"/>
    <mergeCell ref="W17:Y17"/>
    <mergeCell ref="D15:H15"/>
    <mergeCell ref="I15:M15"/>
    <mergeCell ref="N15:Q15"/>
    <mergeCell ref="R15:V15"/>
    <mergeCell ref="W15:Y15"/>
    <mergeCell ref="D14:H14"/>
    <mergeCell ref="I14:M14"/>
    <mergeCell ref="N14:Q14"/>
    <mergeCell ref="R14:V14"/>
    <mergeCell ref="W14:Y14"/>
    <mergeCell ref="D7:H7"/>
    <mergeCell ref="I7:M7"/>
    <mergeCell ref="N7:Q7"/>
    <mergeCell ref="R7:V7"/>
    <mergeCell ref="W7:Y7"/>
    <mergeCell ref="D6:H6"/>
    <mergeCell ref="I6:M6"/>
    <mergeCell ref="N6:Q6"/>
    <mergeCell ref="R6:V6"/>
    <mergeCell ref="W6:Y6"/>
    <mergeCell ref="D9:H9"/>
    <mergeCell ref="I9:M9"/>
    <mergeCell ref="N9:Q9"/>
    <mergeCell ref="R9:V9"/>
    <mergeCell ref="W9:Y9"/>
    <mergeCell ref="D8:H8"/>
    <mergeCell ref="I8:M8"/>
    <mergeCell ref="N8:Q8"/>
    <mergeCell ref="R8:V8"/>
    <mergeCell ref="W8:Y8"/>
    <mergeCell ref="D11:H11"/>
    <mergeCell ref="I11:M11"/>
    <mergeCell ref="N11:Q11"/>
    <mergeCell ref="R11:V11"/>
    <mergeCell ref="W11:Y11"/>
    <mergeCell ref="D10:H10"/>
    <mergeCell ref="I10:M10"/>
    <mergeCell ref="N10:Q10"/>
    <mergeCell ref="R10:V10"/>
    <mergeCell ref="W10:Y10"/>
    <mergeCell ref="E21:Y21"/>
    <mergeCell ref="D12:H12"/>
    <mergeCell ref="I12:M12"/>
    <mergeCell ref="N12:Q12"/>
    <mergeCell ref="R12:V12"/>
    <mergeCell ref="W12:Y12"/>
    <mergeCell ref="D13:H13"/>
    <mergeCell ref="I13:M13"/>
    <mergeCell ref="N13:Q13"/>
    <mergeCell ref="R13:V13"/>
    <mergeCell ref="W13:Y13"/>
    <mergeCell ref="D16:H16"/>
    <mergeCell ref="I16:M16"/>
    <mergeCell ref="N16:Q16"/>
    <mergeCell ref="R16:V16"/>
    <mergeCell ref="W16:Y16"/>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2:AX25"/>
  <sheetViews>
    <sheetView view="pageBreakPreview" zoomScaleNormal="100" zoomScaleSheetLayoutView="100" workbookViewId="0">
      <selection activeCell="Q19" sqref="Q19:U19"/>
    </sheetView>
  </sheetViews>
  <sheetFormatPr defaultRowHeight="17" x14ac:dyDescent="0.45"/>
  <cols>
    <col min="1" max="4" width="1.08203125" style="1" customWidth="1"/>
    <col min="5" max="10" width="2.33203125" style="1" customWidth="1"/>
    <col min="11" max="21" width="3.08203125" style="1" customWidth="1"/>
    <col min="22" max="32" width="2.33203125" style="1" customWidth="1"/>
    <col min="33" max="35" width="9" style="1"/>
    <col min="36" max="36" width="9.33203125" bestFit="1" customWidth="1"/>
  </cols>
  <sheetData>
    <row r="2" spans="1:50" ht="19.5" x14ac:dyDescent="0.45">
      <c r="A2" s="19"/>
      <c r="B2" s="246" t="s">
        <v>1054</v>
      </c>
      <c r="C2" s="246"/>
      <c r="D2" s="246"/>
      <c r="E2" s="246"/>
      <c r="F2" s="246"/>
      <c r="G2" s="246"/>
      <c r="H2" s="246"/>
      <c r="I2" s="246"/>
      <c r="J2" s="246"/>
      <c r="K2" s="246"/>
      <c r="L2" s="246"/>
      <c r="M2" s="246"/>
      <c r="N2" s="246"/>
      <c r="O2" s="246"/>
      <c r="P2" s="246"/>
      <c r="Q2" s="246"/>
      <c r="R2" s="246"/>
      <c r="S2" s="246"/>
      <c r="T2" s="246"/>
      <c r="U2" s="246"/>
      <c r="V2" s="19"/>
      <c r="W2" s="19"/>
      <c r="X2" s="19"/>
      <c r="Y2" s="19"/>
      <c r="Z2" s="19"/>
      <c r="AA2" s="19"/>
      <c r="AB2" s="19"/>
      <c r="AC2" s="19"/>
      <c r="AD2" s="19"/>
      <c r="AE2" s="19"/>
      <c r="AF2" s="19"/>
      <c r="AG2" s="19"/>
      <c r="AH2" s="19"/>
      <c r="AI2" s="19"/>
      <c r="AJ2" s="19"/>
      <c r="AK2" s="19"/>
      <c r="AL2" s="19"/>
      <c r="AM2" s="19"/>
      <c r="AN2" s="19"/>
      <c r="AO2" s="19"/>
      <c r="AP2" s="19"/>
      <c r="AQ2" s="19"/>
      <c r="AR2" s="19"/>
      <c r="AS2" s="19"/>
      <c r="AT2" s="37"/>
      <c r="AU2" s="1"/>
      <c r="AV2" s="1"/>
      <c r="AW2" s="1"/>
      <c r="AX2" s="1"/>
    </row>
    <row r="4" spans="1:50" ht="18.75" customHeight="1" x14ac:dyDescent="0.45">
      <c r="A4" s="19"/>
      <c r="B4" s="18"/>
      <c r="C4" s="18"/>
      <c r="D4" s="18"/>
      <c r="E4" s="18"/>
      <c r="F4" s="18"/>
      <c r="G4" s="18"/>
      <c r="H4" s="18"/>
      <c r="I4" s="18"/>
      <c r="J4" s="18"/>
      <c r="K4" s="18"/>
      <c r="L4" s="18"/>
      <c r="M4" s="18"/>
      <c r="N4" s="18"/>
      <c r="O4" s="18"/>
      <c r="P4" s="18"/>
      <c r="Q4" s="18"/>
      <c r="R4" s="18"/>
      <c r="S4" s="18"/>
      <c r="T4" s="18"/>
      <c r="U4" s="18"/>
      <c r="V4" s="18"/>
      <c r="W4" s="18"/>
      <c r="X4" s="18"/>
      <c r="Y4" s="485" t="s">
        <v>191</v>
      </c>
      <c r="Z4" s="485"/>
      <c r="AA4" s="485"/>
      <c r="AB4" s="485"/>
      <c r="AC4" s="485"/>
      <c r="AD4" s="485"/>
      <c r="AE4" s="485"/>
      <c r="AF4" s="485"/>
      <c r="AG4" s="16"/>
    </row>
    <row r="5" spans="1:50" ht="30" customHeight="1" x14ac:dyDescent="0.4">
      <c r="A5" s="49"/>
      <c r="B5" s="49"/>
      <c r="C5" s="331" t="s">
        <v>241</v>
      </c>
      <c r="D5" s="331"/>
      <c r="E5" s="331"/>
      <c r="F5" s="331"/>
      <c r="G5" s="331"/>
      <c r="H5" s="331"/>
      <c r="I5" s="331"/>
      <c r="J5" s="331"/>
      <c r="K5" s="331" t="s">
        <v>245</v>
      </c>
      <c r="L5" s="331"/>
      <c r="M5" s="331"/>
      <c r="N5" s="331"/>
      <c r="O5" s="331"/>
      <c r="P5" s="331"/>
      <c r="Q5" s="331" t="s">
        <v>242</v>
      </c>
      <c r="R5" s="331"/>
      <c r="S5" s="331"/>
      <c r="T5" s="331"/>
      <c r="U5" s="331"/>
      <c r="V5" s="466" t="s">
        <v>262</v>
      </c>
      <c r="W5" s="466"/>
      <c r="X5" s="466"/>
      <c r="Y5" s="466"/>
      <c r="Z5" s="466"/>
      <c r="AA5" s="466"/>
      <c r="AB5" s="466" t="s">
        <v>243</v>
      </c>
      <c r="AC5" s="466"/>
      <c r="AD5" s="466"/>
      <c r="AE5" s="466"/>
      <c r="AF5" s="466"/>
    </row>
    <row r="6" spans="1:50" ht="30" customHeight="1" x14ac:dyDescent="0.4">
      <c r="A6" s="49"/>
      <c r="B6" s="49"/>
      <c r="C6" s="332" t="s">
        <v>1063</v>
      </c>
      <c r="D6" s="332"/>
      <c r="E6" s="332"/>
      <c r="F6" s="332"/>
      <c r="G6" s="332"/>
      <c r="H6" s="332"/>
      <c r="I6" s="332"/>
      <c r="J6" s="332"/>
      <c r="K6" s="482" t="s">
        <v>1119</v>
      </c>
      <c r="L6" s="482"/>
      <c r="M6" s="482"/>
      <c r="N6" s="482"/>
      <c r="O6" s="482"/>
      <c r="P6" s="482"/>
      <c r="Q6" s="483">
        <v>534049</v>
      </c>
      <c r="R6" s="483"/>
      <c r="S6" s="483"/>
      <c r="T6" s="483"/>
      <c r="U6" s="483"/>
      <c r="V6" s="481">
        <v>534049</v>
      </c>
      <c r="W6" s="481"/>
      <c r="X6" s="481"/>
      <c r="Y6" s="481"/>
      <c r="Z6" s="481"/>
      <c r="AA6" s="481"/>
      <c r="AB6" s="484">
        <v>0.74009999999999998</v>
      </c>
      <c r="AC6" s="484"/>
      <c r="AD6" s="484"/>
      <c r="AE6" s="484"/>
      <c r="AF6" s="484"/>
      <c r="AJ6" s="218"/>
      <c r="AK6" s="219"/>
    </row>
    <row r="7" spans="1:50" ht="30" customHeight="1" x14ac:dyDescent="0.4">
      <c r="A7" s="49"/>
      <c r="B7" s="49"/>
      <c r="C7" s="332" t="s">
        <v>1064</v>
      </c>
      <c r="D7" s="332"/>
      <c r="E7" s="332"/>
      <c r="F7" s="332"/>
      <c r="G7" s="332"/>
      <c r="H7" s="332"/>
      <c r="I7" s="332"/>
      <c r="J7" s="332"/>
      <c r="K7" s="482" t="s">
        <v>1156</v>
      </c>
      <c r="L7" s="482"/>
      <c r="M7" s="482"/>
      <c r="N7" s="482"/>
      <c r="O7" s="482"/>
      <c r="P7" s="482"/>
      <c r="Q7" s="483">
        <v>2500</v>
      </c>
      <c r="R7" s="483"/>
      <c r="S7" s="483"/>
      <c r="T7" s="483"/>
      <c r="U7" s="483"/>
      <c r="V7" s="481">
        <v>2500</v>
      </c>
      <c r="W7" s="481"/>
      <c r="X7" s="481"/>
      <c r="Y7" s="481"/>
      <c r="Z7" s="481"/>
      <c r="AA7" s="481"/>
      <c r="AB7" s="484">
        <v>3.5000000000000001E-3</v>
      </c>
      <c r="AC7" s="484"/>
      <c r="AD7" s="484"/>
      <c r="AE7" s="484"/>
      <c r="AF7" s="484"/>
      <c r="AJ7" s="218"/>
      <c r="AK7" s="219"/>
    </row>
    <row r="8" spans="1:50" ht="30" customHeight="1" x14ac:dyDescent="0.4">
      <c r="A8" s="49"/>
      <c r="B8" s="49"/>
      <c r="C8" s="332" t="s">
        <v>1065</v>
      </c>
      <c r="D8" s="332"/>
      <c r="E8" s="332"/>
      <c r="F8" s="332"/>
      <c r="G8" s="332"/>
      <c r="H8" s="332"/>
      <c r="I8" s="332"/>
      <c r="J8" s="332"/>
      <c r="K8" s="482" t="s">
        <v>1165</v>
      </c>
      <c r="L8" s="482"/>
      <c r="M8" s="482"/>
      <c r="N8" s="482"/>
      <c r="O8" s="482"/>
      <c r="P8" s="482"/>
      <c r="Q8" s="483">
        <v>37264</v>
      </c>
      <c r="R8" s="483"/>
      <c r="S8" s="483"/>
      <c r="T8" s="483"/>
      <c r="U8" s="483"/>
      <c r="V8" s="481">
        <v>37264</v>
      </c>
      <c r="W8" s="481"/>
      <c r="X8" s="481"/>
      <c r="Y8" s="481"/>
      <c r="Z8" s="481"/>
      <c r="AA8" s="481"/>
      <c r="AB8" s="484">
        <v>5.16E-2</v>
      </c>
      <c r="AC8" s="484"/>
      <c r="AD8" s="484"/>
      <c r="AE8" s="484"/>
      <c r="AF8" s="484"/>
      <c r="AJ8" s="218"/>
      <c r="AK8" s="219"/>
    </row>
    <row r="9" spans="1:50" ht="30" customHeight="1" x14ac:dyDescent="0.4">
      <c r="A9" s="49"/>
      <c r="B9" s="49"/>
      <c r="C9" s="332" t="s">
        <v>1064</v>
      </c>
      <c r="D9" s="332"/>
      <c r="E9" s="332"/>
      <c r="F9" s="332"/>
      <c r="G9" s="332"/>
      <c r="H9" s="332"/>
      <c r="I9" s="332"/>
      <c r="J9" s="332"/>
      <c r="K9" s="482" t="s">
        <v>1157</v>
      </c>
      <c r="L9" s="482"/>
      <c r="M9" s="482"/>
      <c r="N9" s="482"/>
      <c r="O9" s="482"/>
      <c r="P9" s="482"/>
      <c r="Q9" s="483">
        <v>41127</v>
      </c>
      <c r="R9" s="483"/>
      <c r="S9" s="483"/>
      <c r="T9" s="483"/>
      <c r="U9" s="483"/>
      <c r="V9" s="481">
        <v>41127</v>
      </c>
      <c r="W9" s="481"/>
      <c r="X9" s="481"/>
      <c r="Y9" s="481"/>
      <c r="Z9" s="481"/>
      <c r="AA9" s="481"/>
      <c r="AB9" s="484">
        <v>5.7000000000000002E-2</v>
      </c>
      <c r="AC9" s="484"/>
      <c r="AD9" s="484"/>
      <c r="AE9" s="484"/>
      <c r="AF9" s="484"/>
      <c r="AJ9" s="218"/>
      <c r="AK9" s="219"/>
    </row>
    <row r="10" spans="1:50" ht="30" customHeight="1" x14ac:dyDescent="0.4">
      <c r="A10" s="49"/>
      <c r="B10" s="49"/>
      <c r="C10" s="332" t="s">
        <v>1064</v>
      </c>
      <c r="D10" s="471"/>
      <c r="E10" s="471"/>
      <c r="F10" s="471"/>
      <c r="G10" s="471"/>
      <c r="H10" s="471"/>
      <c r="I10" s="471"/>
      <c r="J10" s="471"/>
      <c r="K10" s="482" t="s">
        <v>1158</v>
      </c>
      <c r="L10" s="482"/>
      <c r="M10" s="482"/>
      <c r="N10" s="482"/>
      <c r="O10" s="482"/>
      <c r="P10" s="482"/>
      <c r="Q10" s="483">
        <v>37743</v>
      </c>
      <c r="R10" s="483"/>
      <c r="S10" s="483"/>
      <c r="T10" s="483"/>
      <c r="U10" s="483"/>
      <c r="V10" s="481">
        <v>37743</v>
      </c>
      <c r="W10" s="481"/>
      <c r="X10" s="481"/>
      <c r="Y10" s="481"/>
      <c r="Z10" s="481"/>
      <c r="AA10" s="481"/>
      <c r="AB10" s="484">
        <v>5.2299999999999999E-2</v>
      </c>
      <c r="AC10" s="484"/>
      <c r="AD10" s="484"/>
      <c r="AE10" s="484"/>
      <c r="AF10" s="484"/>
      <c r="AJ10" s="218"/>
      <c r="AK10" s="219"/>
    </row>
    <row r="11" spans="1:50" ht="30" customHeight="1" x14ac:dyDescent="0.4">
      <c r="A11" s="49"/>
      <c r="B11" s="49"/>
      <c r="C11" s="332" t="s">
        <v>1063</v>
      </c>
      <c r="D11" s="332"/>
      <c r="E11" s="332"/>
      <c r="F11" s="332"/>
      <c r="G11" s="332"/>
      <c r="H11" s="332"/>
      <c r="I11" s="332"/>
      <c r="J11" s="332"/>
      <c r="K11" s="482" t="s">
        <v>1159</v>
      </c>
      <c r="L11" s="482"/>
      <c r="M11" s="482"/>
      <c r="N11" s="482"/>
      <c r="O11" s="482"/>
      <c r="P11" s="482"/>
      <c r="Q11" s="483">
        <v>42104</v>
      </c>
      <c r="R11" s="483"/>
      <c r="S11" s="483"/>
      <c r="T11" s="483"/>
      <c r="U11" s="483"/>
      <c r="V11" s="481">
        <v>42104</v>
      </c>
      <c r="W11" s="481"/>
      <c r="X11" s="481"/>
      <c r="Y11" s="481"/>
      <c r="Z11" s="481"/>
      <c r="AA11" s="481"/>
      <c r="AB11" s="484">
        <v>5.8299999999999998E-2</v>
      </c>
      <c r="AC11" s="484"/>
      <c r="AD11" s="484"/>
      <c r="AE11" s="484"/>
      <c r="AF11" s="484"/>
      <c r="AJ11" s="218"/>
      <c r="AK11" s="219"/>
    </row>
    <row r="12" spans="1:50" ht="30" customHeight="1" x14ac:dyDescent="0.4">
      <c r="A12" s="49"/>
      <c r="B12" s="49"/>
      <c r="C12" s="332" t="s">
        <v>1064</v>
      </c>
      <c r="D12" s="332"/>
      <c r="E12" s="332"/>
      <c r="F12" s="332"/>
      <c r="G12" s="332"/>
      <c r="H12" s="332"/>
      <c r="I12" s="332"/>
      <c r="J12" s="332"/>
      <c r="K12" s="482" t="s">
        <v>1160</v>
      </c>
      <c r="L12" s="482"/>
      <c r="M12" s="482"/>
      <c r="N12" s="482"/>
      <c r="O12" s="482"/>
      <c r="P12" s="482"/>
      <c r="Q12" s="483">
        <v>26848</v>
      </c>
      <c r="R12" s="483"/>
      <c r="S12" s="483"/>
      <c r="T12" s="483"/>
      <c r="U12" s="483"/>
      <c r="V12" s="481">
        <v>26848</v>
      </c>
      <c r="W12" s="481"/>
      <c r="X12" s="481"/>
      <c r="Y12" s="481"/>
      <c r="Z12" s="481"/>
      <c r="AA12" s="481"/>
      <c r="AB12" s="484">
        <v>3.7199999999999997E-2</v>
      </c>
      <c r="AC12" s="484"/>
      <c r="AD12" s="484"/>
      <c r="AE12" s="484"/>
      <c r="AF12" s="484"/>
      <c r="AJ12" s="218"/>
      <c r="AK12" s="219"/>
    </row>
    <row r="13" spans="1:50" ht="30" customHeight="1" x14ac:dyDescent="0.4">
      <c r="A13" s="49"/>
      <c r="B13" s="49"/>
      <c r="C13" s="332" t="s">
        <v>1063</v>
      </c>
      <c r="D13" s="332"/>
      <c r="E13" s="332"/>
      <c r="F13" s="332"/>
      <c r="G13" s="332"/>
      <c r="H13" s="332"/>
      <c r="I13" s="332"/>
      <c r="J13" s="332"/>
      <c r="K13" s="486"/>
      <c r="L13" s="486"/>
      <c r="M13" s="486"/>
      <c r="N13" s="486"/>
      <c r="O13" s="486"/>
      <c r="P13" s="486"/>
      <c r="Q13" s="487"/>
      <c r="R13" s="487"/>
      <c r="S13" s="487"/>
      <c r="T13" s="487"/>
      <c r="U13" s="487"/>
      <c r="V13" s="488"/>
      <c r="W13" s="488"/>
      <c r="X13" s="488"/>
      <c r="Y13" s="488"/>
      <c r="Z13" s="488"/>
      <c r="AA13" s="488"/>
      <c r="AB13" s="349"/>
      <c r="AC13" s="349"/>
      <c r="AD13" s="349"/>
      <c r="AE13" s="349"/>
      <c r="AF13" s="349"/>
      <c r="AJ13" s="218"/>
      <c r="AK13" s="219"/>
    </row>
    <row r="14" spans="1:50" ht="30" customHeight="1" x14ac:dyDescent="0.4">
      <c r="A14" s="49"/>
      <c r="B14" s="49"/>
      <c r="C14" s="332" t="s">
        <v>1064</v>
      </c>
      <c r="D14" s="332"/>
      <c r="E14" s="332"/>
      <c r="F14" s="332"/>
      <c r="G14" s="332"/>
      <c r="H14" s="332"/>
      <c r="I14" s="332"/>
      <c r="J14" s="332"/>
      <c r="K14" s="486"/>
      <c r="L14" s="486"/>
      <c r="M14" s="486"/>
      <c r="N14" s="486"/>
      <c r="O14" s="486"/>
      <c r="P14" s="486"/>
      <c r="Q14" s="487"/>
      <c r="R14" s="487"/>
      <c r="S14" s="487"/>
      <c r="T14" s="487"/>
      <c r="U14" s="487"/>
      <c r="V14" s="488"/>
      <c r="W14" s="488"/>
      <c r="X14" s="488"/>
      <c r="Y14" s="488"/>
      <c r="Z14" s="488"/>
      <c r="AA14" s="488"/>
      <c r="AB14" s="349"/>
      <c r="AC14" s="349"/>
      <c r="AD14" s="349"/>
      <c r="AE14" s="349"/>
      <c r="AF14" s="349"/>
    </row>
    <row r="15" spans="1:50" ht="30" customHeight="1" x14ac:dyDescent="0.4">
      <c r="A15" s="49"/>
      <c r="B15" s="49"/>
      <c r="C15" s="332" t="s">
        <v>1064</v>
      </c>
      <c r="D15" s="471"/>
      <c r="E15" s="471"/>
      <c r="F15" s="471"/>
      <c r="G15" s="471"/>
      <c r="H15" s="471"/>
      <c r="I15" s="471"/>
      <c r="J15" s="471"/>
      <c r="K15" s="486"/>
      <c r="L15" s="486"/>
      <c r="M15" s="486"/>
      <c r="N15" s="486"/>
      <c r="O15" s="486"/>
      <c r="P15" s="486"/>
      <c r="Q15" s="487"/>
      <c r="R15" s="487"/>
      <c r="S15" s="487"/>
      <c r="T15" s="487"/>
      <c r="U15" s="487"/>
      <c r="V15" s="488"/>
      <c r="W15" s="488"/>
      <c r="X15" s="488"/>
      <c r="Y15" s="488"/>
      <c r="Z15" s="488"/>
      <c r="AA15" s="488"/>
      <c r="AB15" s="349"/>
      <c r="AC15" s="349"/>
      <c r="AD15" s="349"/>
      <c r="AE15" s="349"/>
      <c r="AF15" s="349"/>
    </row>
    <row r="16" spans="1:50" ht="30" customHeight="1" x14ac:dyDescent="0.4">
      <c r="A16" s="49"/>
      <c r="B16" s="49"/>
      <c r="C16" s="332" t="s">
        <v>1063</v>
      </c>
      <c r="D16" s="332"/>
      <c r="E16" s="332"/>
      <c r="F16" s="332"/>
      <c r="G16" s="332"/>
      <c r="H16" s="332"/>
      <c r="I16" s="332"/>
      <c r="J16" s="332"/>
      <c r="K16" s="486"/>
      <c r="L16" s="486"/>
      <c r="M16" s="486"/>
      <c r="N16" s="486"/>
      <c r="O16" s="486"/>
      <c r="P16" s="486"/>
      <c r="Q16" s="487"/>
      <c r="R16" s="487"/>
      <c r="S16" s="487"/>
      <c r="T16" s="487"/>
      <c r="U16" s="487"/>
      <c r="V16" s="488"/>
      <c r="W16" s="488"/>
      <c r="X16" s="488"/>
      <c r="Y16" s="488"/>
      <c r="Z16" s="488"/>
      <c r="AA16" s="488"/>
      <c r="AB16" s="349"/>
      <c r="AC16" s="349"/>
      <c r="AD16" s="349"/>
      <c r="AE16" s="349"/>
      <c r="AF16" s="349"/>
    </row>
    <row r="17" spans="1:46" ht="30" customHeight="1" x14ac:dyDescent="0.4">
      <c r="A17" s="49"/>
      <c r="B17" s="49"/>
      <c r="C17" s="332" t="s">
        <v>1064</v>
      </c>
      <c r="D17" s="332"/>
      <c r="E17" s="332"/>
      <c r="F17" s="332"/>
      <c r="G17" s="332"/>
      <c r="H17" s="332"/>
      <c r="I17" s="332"/>
      <c r="J17" s="332"/>
      <c r="K17" s="486"/>
      <c r="L17" s="486"/>
      <c r="M17" s="486"/>
      <c r="N17" s="486"/>
      <c r="O17" s="486"/>
      <c r="P17" s="486"/>
      <c r="Q17" s="487"/>
      <c r="R17" s="487"/>
      <c r="S17" s="487"/>
      <c r="T17" s="487"/>
      <c r="U17" s="487"/>
      <c r="V17" s="488"/>
      <c r="W17" s="488"/>
      <c r="X17" s="488"/>
      <c r="Y17" s="488"/>
      <c r="Z17" s="488"/>
      <c r="AA17" s="488"/>
      <c r="AB17" s="349"/>
      <c r="AC17" s="349"/>
      <c r="AD17" s="349"/>
      <c r="AE17" s="349"/>
      <c r="AF17" s="349"/>
    </row>
    <row r="18" spans="1:46" ht="30" customHeight="1" x14ac:dyDescent="0.4">
      <c r="A18" s="49"/>
      <c r="B18" s="49"/>
      <c r="C18" s="332" t="s">
        <v>1063</v>
      </c>
      <c r="D18" s="332"/>
      <c r="E18" s="332"/>
      <c r="F18" s="332"/>
      <c r="G18" s="332"/>
      <c r="H18" s="332"/>
      <c r="I18" s="332"/>
      <c r="J18" s="332"/>
      <c r="K18" s="486"/>
      <c r="L18" s="486"/>
      <c r="M18" s="486"/>
      <c r="N18" s="486"/>
      <c r="O18" s="486"/>
      <c r="P18" s="486"/>
      <c r="Q18" s="487"/>
      <c r="R18" s="487"/>
      <c r="S18" s="487"/>
      <c r="T18" s="487"/>
      <c r="U18" s="487"/>
      <c r="V18" s="488"/>
      <c r="W18" s="488"/>
      <c r="X18" s="488"/>
      <c r="Y18" s="488"/>
      <c r="Z18" s="488"/>
      <c r="AA18" s="488"/>
      <c r="AB18" s="349"/>
      <c r="AC18" s="349"/>
      <c r="AD18" s="349"/>
      <c r="AE18" s="349"/>
      <c r="AF18" s="349"/>
    </row>
    <row r="19" spans="1:46" ht="30" customHeight="1" x14ac:dyDescent="0.4">
      <c r="A19" s="49"/>
      <c r="B19" s="49"/>
      <c r="C19" s="332" t="s">
        <v>1064</v>
      </c>
      <c r="D19" s="332"/>
      <c r="E19" s="332"/>
      <c r="F19" s="332"/>
      <c r="G19" s="332"/>
      <c r="H19" s="332"/>
      <c r="I19" s="332"/>
      <c r="J19" s="332"/>
      <c r="K19" s="486"/>
      <c r="L19" s="486"/>
      <c r="M19" s="486"/>
      <c r="N19" s="486"/>
      <c r="O19" s="486"/>
      <c r="P19" s="486"/>
      <c r="Q19" s="487"/>
      <c r="R19" s="487"/>
      <c r="S19" s="487"/>
      <c r="T19" s="487"/>
      <c r="U19" s="487"/>
      <c r="V19" s="488"/>
      <c r="W19" s="488"/>
      <c r="X19" s="488"/>
      <c r="Y19" s="488"/>
      <c r="Z19" s="488"/>
      <c r="AA19" s="488"/>
      <c r="AB19" s="349"/>
      <c r="AC19" s="349"/>
      <c r="AD19" s="349"/>
      <c r="AE19" s="349"/>
      <c r="AF19" s="349"/>
    </row>
    <row r="20" spans="1:46" ht="30" customHeight="1" x14ac:dyDescent="0.4">
      <c r="A20" s="49"/>
      <c r="B20" s="49"/>
      <c r="C20" s="332" t="s">
        <v>1064</v>
      </c>
      <c r="D20" s="471"/>
      <c r="E20" s="471"/>
      <c r="F20" s="471"/>
      <c r="G20" s="471"/>
      <c r="H20" s="471"/>
      <c r="I20" s="471"/>
      <c r="J20" s="471"/>
      <c r="K20" s="486"/>
      <c r="L20" s="486"/>
      <c r="M20" s="486"/>
      <c r="N20" s="486"/>
      <c r="O20" s="486"/>
      <c r="P20" s="486"/>
      <c r="Q20" s="487"/>
      <c r="R20" s="487"/>
      <c r="S20" s="487"/>
      <c r="T20" s="487"/>
      <c r="U20" s="487"/>
      <c r="V20" s="488"/>
      <c r="W20" s="488"/>
      <c r="X20" s="488"/>
      <c r="Y20" s="488"/>
      <c r="Z20" s="488"/>
      <c r="AA20" s="488"/>
      <c r="AB20" s="349"/>
      <c r="AC20" s="349"/>
      <c r="AD20" s="349"/>
      <c r="AE20" s="349"/>
      <c r="AF20" s="349"/>
    </row>
    <row r="21" spans="1:46" ht="7.5" customHeight="1" x14ac:dyDescent="0.45">
      <c r="A21" s="25"/>
      <c r="B21" s="24"/>
      <c r="C21" s="23"/>
      <c r="D21" s="23"/>
      <c r="E21" s="27"/>
      <c r="F21" s="27"/>
      <c r="G21" s="27"/>
      <c r="H21" s="27"/>
      <c r="I21" s="27"/>
      <c r="J21" s="27"/>
      <c r="K21" s="27"/>
      <c r="L21" s="27"/>
      <c r="M21" s="27"/>
      <c r="N21" s="27"/>
      <c r="O21" s="27"/>
      <c r="P21" s="21"/>
      <c r="Q21" s="21"/>
      <c r="R21" s="21"/>
      <c r="S21" s="21"/>
      <c r="T21" s="21"/>
      <c r="U21" s="21"/>
      <c r="V21" s="21"/>
      <c r="W21" s="21"/>
      <c r="X21" s="21"/>
      <c r="Y21" s="21"/>
      <c r="Z21" s="21"/>
      <c r="AA21" s="21"/>
      <c r="AB21" s="21"/>
      <c r="AC21" s="21"/>
      <c r="AD21" s="21"/>
      <c r="AE21" s="21"/>
      <c r="AF21" s="21"/>
      <c r="AG21" s="20"/>
    </row>
    <row r="22" spans="1:46" ht="26.25" customHeight="1" x14ac:dyDescent="0.45">
      <c r="A22" s="25"/>
      <c r="B22" s="24"/>
      <c r="C22" s="23"/>
      <c r="D22" s="46"/>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90" t="s">
        <v>244</v>
      </c>
      <c r="AH22" s="46"/>
      <c r="AI22" s="46"/>
      <c r="AJ22" s="46"/>
      <c r="AK22" s="46"/>
      <c r="AL22" s="46"/>
      <c r="AM22" s="46"/>
      <c r="AN22" s="46"/>
      <c r="AO22" s="46"/>
      <c r="AP22" s="46"/>
      <c r="AQ22" s="46"/>
      <c r="AR22" s="46"/>
      <c r="AS22" s="46"/>
      <c r="AT22" s="26"/>
    </row>
    <row r="25" spans="1:46" ht="62.25" customHeight="1" x14ac:dyDescent="0.45">
      <c r="A25" s="242" t="s">
        <v>256</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4"/>
    </row>
  </sheetData>
  <sheetProtection formatCells="0" formatRows="0"/>
  <mergeCells count="84">
    <mergeCell ref="C20:J20"/>
    <mergeCell ref="K20:P20"/>
    <mergeCell ref="Q20:U20"/>
    <mergeCell ref="V20:AA20"/>
    <mergeCell ref="AB20:AF20"/>
    <mergeCell ref="C19:J19"/>
    <mergeCell ref="K19:P19"/>
    <mergeCell ref="Q19:U19"/>
    <mergeCell ref="V19:AA19"/>
    <mergeCell ref="AB19:AF19"/>
    <mergeCell ref="C18:J18"/>
    <mergeCell ref="K18:P18"/>
    <mergeCell ref="Q18:U18"/>
    <mergeCell ref="V18:AA18"/>
    <mergeCell ref="AB18:AF18"/>
    <mergeCell ref="C17:J17"/>
    <mergeCell ref="K17:P17"/>
    <mergeCell ref="Q17:U17"/>
    <mergeCell ref="V17:AA17"/>
    <mergeCell ref="AB17:AF17"/>
    <mergeCell ref="C16:J16"/>
    <mergeCell ref="K16:P16"/>
    <mergeCell ref="Q16:U16"/>
    <mergeCell ref="V16:AA16"/>
    <mergeCell ref="AB16:AF16"/>
    <mergeCell ref="C15:J15"/>
    <mergeCell ref="K15:P15"/>
    <mergeCell ref="Q15:U15"/>
    <mergeCell ref="V15:AA15"/>
    <mergeCell ref="AB15:AF15"/>
    <mergeCell ref="C14:J14"/>
    <mergeCell ref="K14:P14"/>
    <mergeCell ref="Q14:U14"/>
    <mergeCell ref="V14:AA14"/>
    <mergeCell ref="AB14:AF14"/>
    <mergeCell ref="C13:J13"/>
    <mergeCell ref="K13:P13"/>
    <mergeCell ref="Q13:U13"/>
    <mergeCell ref="V13:AA13"/>
    <mergeCell ref="AB13:AF13"/>
    <mergeCell ref="C12:J12"/>
    <mergeCell ref="K12:P12"/>
    <mergeCell ref="Q12:U12"/>
    <mergeCell ref="V12:AA12"/>
    <mergeCell ref="AB12:AF12"/>
    <mergeCell ref="C11:J11"/>
    <mergeCell ref="K11:P11"/>
    <mergeCell ref="Q11:U11"/>
    <mergeCell ref="V11:AA11"/>
    <mergeCell ref="AB11:AF11"/>
    <mergeCell ref="A25:AF25"/>
    <mergeCell ref="Y4:AF4"/>
    <mergeCell ref="C5:J5"/>
    <mergeCell ref="K5:P5"/>
    <mergeCell ref="Q5:U5"/>
    <mergeCell ref="V5:AA5"/>
    <mergeCell ref="E22:AF22"/>
    <mergeCell ref="K9:P9"/>
    <mergeCell ref="Q9:U9"/>
    <mergeCell ref="V9:AA9"/>
    <mergeCell ref="AB9:AF9"/>
    <mergeCell ref="V10:AA10"/>
    <mergeCell ref="AB10:AF10"/>
    <mergeCell ref="AB8:AF8"/>
    <mergeCell ref="K8:P8"/>
    <mergeCell ref="Q8:U8"/>
    <mergeCell ref="B2:U2"/>
    <mergeCell ref="K7:P7"/>
    <mergeCell ref="Q7:U7"/>
    <mergeCell ref="V7:AA7"/>
    <mergeCell ref="AB7:AF7"/>
    <mergeCell ref="AB5:AF5"/>
    <mergeCell ref="K6:P6"/>
    <mergeCell ref="Q6:U6"/>
    <mergeCell ref="V6:AA6"/>
    <mergeCell ref="AB6:AF6"/>
    <mergeCell ref="V8:AA8"/>
    <mergeCell ref="C9:J9"/>
    <mergeCell ref="C10:J10"/>
    <mergeCell ref="C8:J8"/>
    <mergeCell ref="C6:J6"/>
    <mergeCell ref="C7:J7"/>
    <mergeCell ref="K10:P10"/>
    <mergeCell ref="Q10:U10"/>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2:BC11"/>
  <sheetViews>
    <sheetView view="pageBreakPreview" zoomScaleNormal="100" zoomScaleSheetLayoutView="100" workbookViewId="0">
      <selection activeCell="AK16" sqref="AK16"/>
    </sheetView>
  </sheetViews>
  <sheetFormatPr defaultRowHeight="17" x14ac:dyDescent="0.45"/>
  <cols>
    <col min="1" max="4" width="1.08203125" style="1" customWidth="1"/>
    <col min="5" max="41" width="2.33203125" style="1" customWidth="1"/>
    <col min="42" max="50" width="9" style="1"/>
  </cols>
  <sheetData>
    <row r="2" spans="1:55" ht="19.5" x14ac:dyDescent="0.45">
      <c r="A2" s="19"/>
      <c r="B2" s="246" t="s">
        <v>1055</v>
      </c>
      <c r="C2" s="246"/>
      <c r="D2" s="246"/>
      <c r="E2" s="246"/>
      <c r="F2" s="246"/>
      <c r="G2" s="246"/>
      <c r="H2" s="246"/>
      <c r="I2" s="246"/>
      <c r="J2" s="246"/>
      <c r="K2" s="246"/>
      <c r="L2" s="246"/>
      <c r="M2" s="246"/>
      <c r="N2" s="246"/>
      <c r="O2" s="246"/>
      <c r="P2" s="246"/>
      <c r="Q2" s="246"/>
      <c r="R2" s="246"/>
      <c r="S2" s="246"/>
      <c r="T2" s="246"/>
      <c r="U2" s="246"/>
      <c r="V2" s="19"/>
      <c r="W2" s="19"/>
      <c r="X2" s="19"/>
      <c r="Y2" s="19"/>
      <c r="Z2" s="19"/>
      <c r="AA2" s="19"/>
      <c r="AB2" s="19"/>
      <c r="AC2" s="19"/>
      <c r="AD2" s="19"/>
      <c r="AE2" s="19"/>
      <c r="AF2" s="19"/>
      <c r="AG2" s="19"/>
      <c r="AH2" s="19"/>
      <c r="AI2" s="19"/>
      <c r="AJ2" s="19"/>
      <c r="AK2" s="19"/>
      <c r="AL2" s="19"/>
      <c r="AM2" s="19"/>
      <c r="AN2" s="19"/>
      <c r="AO2" s="19"/>
      <c r="AP2" s="19"/>
      <c r="AQ2" s="19"/>
      <c r="AR2" s="19"/>
      <c r="AS2" s="19"/>
      <c r="AT2" s="37"/>
    </row>
    <row r="3" spans="1:55" ht="19.5" x14ac:dyDescent="0.45">
      <c r="A3" s="19"/>
      <c r="B3" s="38"/>
      <c r="C3" s="38"/>
      <c r="D3" s="38"/>
      <c r="E3" s="38"/>
      <c r="F3" s="38"/>
      <c r="G3" s="38"/>
      <c r="H3" s="38"/>
      <c r="I3" s="38"/>
      <c r="J3" s="38"/>
      <c r="K3" s="38"/>
      <c r="L3" s="38"/>
      <c r="M3" s="38"/>
      <c r="N3" s="38"/>
      <c r="O3" s="38"/>
      <c r="P3" s="38"/>
      <c r="Q3" s="38"/>
      <c r="R3" s="38"/>
      <c r="S3" s="38"/>
      <c r="T3" s="38"/>
      <c r="U3" s="38"/>
      <c r="V3" s="19"/>
      <c r="W3" s="19"/>
      <c r="X3" s="19"/>
      <c r="Y3" s="19"/>
      <c r="Z3" s="19"/>
      <c r="AA3" s="19"/>
      <c r="AB3" s="19"/>
      <c r="AC3" s="19"/>
      <c r="AD3" s="19"/>
      <c r="AE3" s="19"/>
      <c r="AF3" s="19"/>
      <c r="AG3" s="19"/>
      <c r="AH3" s="19"/>
      <c r="AI3" s="19"/>
      <c r="AJ3" s="19"/>
      <c r="AK3" s="19"/>
      <c r="AL3" s="19"/>
      <c r="AM3" s="19"/>
      <c r="AN3" s="19"/>
      <c r="AO3" s="19"/>
      <c r="AP3" s="19"/>
      <c r="AQ3" s="19"/>
      <c r="AR3" s="19"/>
      <c r="AS3" s="19"/>
      <c r="AT3" s="37"/>
    </row>
    <row r="4" spans="1:55" ht="18.75" customHeight="1" x14ac:dyDescent="0.45">
      <c r="A4" s="19"/>
      <c r="B4" s="18"/>
      <c r="C4" s="18"/>
      <c r="D4" s="18"/>
      <c r="E4" s="18"/>
      <c r="F4" s="18"/>
      <c r="G4" s="18"/>
      <c r="H4" s="18"/>
      <c r="I4" s="18"/>
      <c r="J4" s="18"/>
      <c r="K4" s="18"/>
      <c r="L4" s="18"/>
      <c r="M4" s="18"/>
      <c r="N4" s="18"/>
      <c r="O4" s="18"/>
      <c r="P4" s="18"/>
      <c r="Q4" s="19"/>
      <c r="R4" s="19"/>
      <c r="S4" s="19"/>
      <c r="T4" s="19"/>
      <c r="U4" s="19"/>
      <c r="V4" s="19"/>
      <c r="W4" s="19"/>
      <c r="X4" s="19"/>
      <c r="Y4" s="19"/>
      <c r="Z4" s="19"/>
      <c r="AA4" s="19"/>
      <c r="AB4" s="19"/>
      <c r="AC4" s="19"/>
      <c r="AD4" s="330" t="s">
        <v>249</v>
      </c>
      <c r="AE4" s="330"/>
      <c r="AF4" s="330"/>
      <c r="AG4" s="330"/>
      <c r="AH4" s="330"/>
      <c r="AI4" s="330"/>
      <c r="AJ4" s="330"/>
      <c r="AK4" s="330"/>
      <c r="AL4" s="330"/>
      <c r="AM4" s="330"/>
      <c r="AN4" s="330"/>
      <c r="AO4" s="330"/>
      <c r="AP4" s="16"/>
    </row>
    <row r="5" spans="1:55" ht="26.25" customHeight="1" x14ac:dyDescent="0.45">
      <c r="A5" s="19"/>
      <c r="B5" s="18"/>
      <c r="C5" s="18"/>
      <c r="D5" s="18"/>
      <c r="E5" s="489" t="s">
        <v>250</v>
      </c>
      <c r="F5" s="489"/>
      <c r="G5" s="489"/>
      <c r="H5" s="489"/>
      <c r="I5" s="489"/>
      <c r="J5" s="489"/>
      <c r="K5" s="489"/>
      <c r="L5" s="489"/>
      <c r="M5" s="489" t="s">
        <v>251</v>
      </c>
      <c r="N5" s="489"/>
      <c r="O5" s="489"/>
      <c r="P5" s="489"/>
      <c r="Q5" s="489"/>
      <c r="R5" s="489"/>
      <c r="S5" s="489"/>
      <c r="T5" s="489"/>
      <c r="U5" s="489"/>
      <c r="V5" s="489" t="s">
        <v>252</v>
      </c>
      <c r="W5" s="489"/>
      <c r="X5" s="489"/>
      <c r="Y5" s="489"/>
      <c r="Z5" s="489" t="s">
        <v>253</v>
      </c>
      <c r="AA5" s="489"/>
      <c r="AB5" s="489"/>
      <c r="AC5" s="489"/>
      <c r="AD5" s="489"/>
      <c r="AE5" s="489"/>
      <c r="AF5" s="489" t="s">
        <v>254</v>
      </c>
      <c r="AG5" s="489"/>
      <c r="AH5" s="489"/>
      <c r="AI5" s="489"/>
      <c r="AJ5" s="489"/>
      <c r="AK5" s="489"/>
      <c r="AL5" s="489" t="s">
        <v>255</v>
      </c>
      <c r="AM5" s="489"/>
      <c r="AN5" s="489"/>
      <c r="AO5" s="489"/>
      <c r="AP5" s="16"/>
    </row>
    <row r="6" spans="1:55" ht="26.25" customHeight="1" x14ac:dyDescent="0.45">
      <c r="A6" s="19"/>
      <c r="B6" s="217"/>
      <c r="C6" s="217"/>
      <c r="D6" s="217"/>
      <c r="E6" s="491" t="s">
        <v>1161</v>
      </c>
      <c r="F6" s="491"/>
      <c r="G6" s="491"/>
      <c r="H6" s="491"/>
      <c r="I6" s="491"/>
      <c r="J6" s="491"/>
      <c r="K6" s="491"/>
      <c r="L6" s="491"/>
      <c r="M6" s="491" t="s">
        <v>1121</v>
      </c>
      <c r="N6" s="491"/>
      <c r="O6" s="491"/>
      <c r="P6" s="491"/>
      <c r="Q6" s="491"/>
      <c r="R6" s="491"/>
      <c r="S6" s="491"/>
      <c r="T6" s="491"/>
      <c r="U6" s="491"/>
      <c r="V6" s="347" t="s">
        <v>1120</v>
      </c>
      <c r="W6" s="347"/>
      <c r="X6" s="347"/>
      <c r="Y6" s="347"/>
      <c r="Z6" s="492">
        <v>8289.8167680000006</v>
      </c>
      <c r="AA6" s="492"/>
      <c r="AB6" s="492"/>
      <c r="AC6" s="492"/>
      <c r="AD6" s="492"/>
      <c r="AE6" s="492"/>
      <c r="AF6" s="492">
        <v>1706.230558</v>
      </c>
      <c r="AG6" s="492"/>
      <c r="AH6" s="492"/>
      <c r="AI6" s="492"/>
      <c r="AJ6" s="492"/>
      <c r="AK6" s="492"/>
      <c r="AL6" s="490"/>
      <c r="AM6" s="490"/>
      <c r="AN6" s="490"/>
      <c r="AO6" s="490"/>
      <c r="AP6" s="16"/>
    </row>
    <row r="7" spans="1:55" ht="7.5" customHeight="1" x14ac:dyDescent="0.45">
      <c r="A7" s="25"/>
      <c r="B7" s="24"/>
      <c r="C7" s="23"/>
      <c r="D7" s="23"/>
      <c r="E7" s="27"/>
      <c r="F7" s="27"/>
      <c r="G7" s="27"/>
      <c r="H7" s="27"/>
      <c r="I7" s="27"/>
      <c r="J7" s="27"/>
      <c r="K7" s="27"/>
      <c r="L7" s="27"/>
      <c r="M7" s="27"/>
      <c r="N7" s="27"/>
      <c r="O7" s="27"/>
      <c r="P7" s="21"/>
      <c r="Q7" s="21"/>
      <c r="R7" s="21"/>
      <c r="S7" s="21"/>
      <c r="T7" s="21"/>
      <c r="U7" s="21"/>
      <c r="V7" s="21"/>
      <c r="W7" s="21"/>
      <c r="X7" s="21"/>
      <c r="Y7" s="21"/>
      <c r="Z7" s="104"/>
      <c r="AA7" s="104"/>
      <c r="AB7" s="104"/>
      <c r="AC7" s="104"/>
      <c r="AD7" s="104"/>
      <c r="AE7" s="104"/>
      <c r="AF7" s="104"/>
      <c r="AG7" s="104"/>
      <c r="AH7" s="104"/>
      <c r="AI7" s="104"/>
      <c r="AJ7" s="104"/>
      <c r="AK7" s="104"/>
      <c r="AL7" s="21"/>
      <c r="AM7" s="21"/>
      <c r="AN7" s="21"/>
      <c r="AO7" s="21"/>
      <c r="AP7" s="20"/>
    </row>
    <row r="8" spans="1:55" ht="26.25" customHeight="1" x14ac:dyDescent="0.45">
      <c r="A8" s="25"/>
      <c r="B8" s="24"/>
      <c r="C8" s="23"/>
      <c r="D8" s="46"/>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87"/>
      <c r="AM8" s="87"/>
      <c r="AN8" s="87"/>
      <c r="AO8" s="87"/>
      <c r="AP8" s="90" t="s">
        <v>219</v>
      </c>
      <c r="AQ8" s="46"/>
      <c r="AR8" s="46"/>
      <c r="AS8" s="46"/>
      <c r="AT8" s="46"/>
      <c r="AU8" s="46"/>
      <c r="AV8" s="46"/>
      <c r="AW8" s="46"/>
      <c r="AX8" s="46"/>
      <c r="AY8" s="46"/>
      <c r="AZ8" s="46"/>
      <c r="BA8" s="46"/>
      <c r="BB8" s="46"/>
      <c r="BC8" s="26"/>
    </row>
    <row r="11" spans="1:55" ht="54" customHeight="1" x14ac:dyDescent="0.45">
      <c r="A11" s="242" t="s">
        <v>257</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4"/>
      <c r="AL11" s="93"/>
      <c r="AM11" s="93"/>
      <c r="AN11" s="93"/>
      <c r="AO11" s="93"/>
    </row>
  </sheetData>
  <sheetProtection formatCells="0" formatRows="0"/>
  <mergeCells count="16">
    <mergeCell ref="A11:AK11"/>
    <mergeCell ref="E8:AK8"/>
    <mergeCell ref="B2:U2"/>
    <mergeCell ref="AL5:AO5"/>
    <mergeCell ref="AD4:AO4"/>
    <mergeCell ref="E5:L5"/>
    <mergeCell ref="M5:U5"/>
    <mergeCell ref="V5:Y5"/>
    <mergeCell ref="Z5:AE5"/>
    <mergeCell ref="AF5:AK5"/>
    <mergeCell ref="AL6:AO6"/>
    <mergeCell ref="E6:L6"/>
    <mergeCell ref="M6:U6"/>
    <mergeCell ref="V6:Y6"/>
    <mergeCell ref="Z6:AE6"/>
    <mergeCell ref="AF6:AK6"/>
  </mergeCells>
  <phoneticPr fontId="2" type="noConversion"/>
  <pageMargins left="0.59055118110236227" right="0.47244094488188981" top="0.74803149606299213" bottom="0.74803149606299213" header="0.31496062992125984" footer="0.31496062992125984"/>
  <pageSetup paperSize="9" scale="91"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2:AX21"/>
  <sheetViews>
    <sheetView view="pageBreakPreview" zoomScaleNormal="100" zoomScaleSheetLayoutView="100" workbookViewId="0">
      <selection activeCell="AP37" sqref="AP37"/>
    </sheetView>
  </sheetViews>
  <sheetFormatPr defaultRowHeight="17" x14ac:dyDescent="0.45"/>
  <cols>
    <col min="1" max="4" width="1.08203125" style="1" customWidth="1"/>
    <col min="5" max="10" width="2.33203125" style="1" customWidth="1"/>
    <col min="11" max="21" width="3.08203125" style="1" customWidth="1"/>
    <col min="22" max="32" width="2.33203125" style="1" customWidth="1"/>
    <col min="33" max="35" width="9" style="1"/>
  </cols>
  <sheetData>
    <row r="2" spans="1:50" ht="19.5" x14ac:dyDescent="0.45">
      <c r="A2" s="19"/>
      <c r="B2" s="246" t="s">
        <v>1056</v>
      </c>
      <c r="C2" s="246"/>
      <c r="D2" s="246"/>
      <c r="E2" s="246"/>
      <c r="F2" s="246"/>
      <c r="G2" s="246"/>
      <c r="H2" s="246"/>
      <c r="I2" s="246"/>
      <c r="J2" s="246"/>
      <c r="K2" s="246"/>
      <c r="L2" s="246"/>
      <c r="M2" s="246"/>
      <c r="N2" s="246"/>
      <c r="O2" s="246"/>
      <c r="P2" s="246"/>
      <c r="Q2" s="246"/>
      <c r="R2" s="246"/>
      <c r="S2" s="246"/>
      <c r="T2" s="246"/>
      <c r="U2" s="246"/>
      <c r="V2" s="19"/>
      <c r="W2" s="19"/>
      <c r="X2" s="19"/>
      <c r="Y2" s="19"/>
      <c r="Z2" s="19"/>
      <c r="AA2" s="19"/>
      <c r="AB2" s="19"/>
      <c r="AC2" s="19"/>
      <c r="AD2" s="19"/>
      <c r="AE2" s="19"/>
      <c r="AF2" s="19"/>
      <c r="AG2" s="19"/>
      <c r="AH2" s="19"/>
      <c r="AI2" s="19"/>
      <c r="AJ2" s="19"/>
      <c r="AK2" s="19"/>
      <c r="AL2" s="19"/>
      <c r="AM2" s="19"/>
      <c r="AN2" s="19"/>
      <c r="AO2" s="19"/>
      <c r="AP2" s="19"/>
      <c r="AQ2" s="19"/>
      <c r="AR2" s="19"/>
      <c r="AS2" s="19"/>
      <c r="AT2" s="37"/>
      <c r="AU2" s="1"/>
      <c r="AV2" s="1"/>
      <c r="AW2" s="1"/>
      <c r="AX2" s="1"/>
    </row>
    <row r="4" spans="1:50" ht="18.75" customHeight="1" x14ac:dyDescent="0.45">
      <c r="A4" s="19"/>
      <c r="B4" s="18"/>
      <c r="C4" s="18"/>
      <c r="D4" s="18"/>
      <c r="E4" s="18"/>
      <c r="F4" s="18"/>
      <c r="G4" s="18"/>
      <c r="H4" s="18"/>
      <c r="I4" s="18"/>
      <c r="J4" s="18"/>
      <c r="K4" s="18"/>
      <c r="L4" s="18"/>
      <c r="M4" s="18"/>
      <c r="N4" s="18"/>
      <c r="O4" s="18"/>
      <c r="P4" s="18"/>
      <c r="Q4" s="18"/>
      <c r="R4" s="18"/>
      <c r="S4" s="18"/>
      <c r="T4" s="18"/>
      <c r="U4" s="18"/>
      <c r="V4" s="18"/>
      <c r="W4" s="18"/>
      <c r="X4" s="18"/>
      <c r="Y4" s="485" t="s">
        <v>258</v>
      </c>
      <c r="Z4" s="485"/>
      <c r="AA4" s="485"/>
      <c r="AB4" s="485"/>
      <c r="AC4" s="485"/>
      <c r="AD4" s="485"/>
      <c r="AE4" s="485"/>
      <c r="AF4" s="485"/>
      <c r="AG4" s="16"/>
    </row>
    <row r="5" spans="1:50" ht="30" customHeight="1" x14ac:dyDescent="0.4">
      <c r="A5" s="49"/>
      <c r="B5" s="49"/>
      <c r="C5" s="331" t="s">
        <v>241</v>
      </c>
      <c r="D5" s="331"/>
      <c r="E5" s="331"/>
      <c r="F5" s="331"/>
      <c r="G5" s="331"/>
      <c r="H5" s="331"/>
      <c r="I5" s="331"/>
      <c r="J5" s="331"/>
      <c r="K5" s="331" t="s">
        <v>245</v>
      </c>
      <c r="L5" s="331"/>
      <c r="M5" s="331"/>
      <c r="N5" s="331"/>
      <c r="O5" s="331"/>
      <c r="P5" s="331"/>
      <c r="Q5" s="331" t="s">
        <v>242</v>
      </c>
      <c r="R5" s="331"/>
      <c r="S5" s="331"/>
      <c r="T5" s="331"/>
      <c r="U5" s="331"/>
      <c r="V5" s="466" t="s">
        <v>261</v>
      </c>
      <c r="W5" s="466"/>
      <c r="X5" s="466"/>
      <c r="Y5" s="466"/>
      <c r="Z5" s="466"/>
      <c r="AA5" s="466"/>
      <c r="AB5" s="466" t="s">
        <v>260</v>
      </c>
      <c r="AC5" s="466"/>
      <c r="AD5" s="466"/>
      <c r="AE5" s="466"/>
      <c r="AF5" s="466"/>
    </row>
    <row r="6" spans="1:50" ht="30" customHeight="1" x14ac:dyDescent="0.4">
      <c r="A6" s="49"/>
      <c r="B6" s="49"/>
      <c r="C6" s="332" t="s">
        <v>1066</v>
      </c>
      <c r="D6" s="332"/>
      <c r="E6" s="332"/>
      <c r="F6" s="332"/>
      <c r="G6" s="332"/>
      <c r="H6" s="332"/>
      <c r="I6" s="332"/>
      <c r="J6" s="332"/>
      <c r="K6" s="486"/>
      <c r="L6" s="486"/>
      <c r="M6" s="486"/>
      <c r="N6" s="486"/>
      <c r="O6" s="486"/>
      <c r="P6" s="486"/>
      <c r="Q6" s="487"/>
      <c r="R6" s="487"/>
      <c r="S6" s="487"/>
      <c r="T6" s="487"/>
      <c r="U6" s="487"/>
      <c r="V6" s="488"/>
      <c r="W6" s="488"/>
      <c r="X6" s="488"/>
      <c r="Y6" s="488"/>
      <c r="Z6" s="488"/>
      <c r="AA6" s="488"/>
      <c r="AB6" s="349"/>
      <c r="AC6" s="349"/>
      <c r="AD6" s="349"/>
      <c r="AE6" s="349"/>
      <c r="AF6" s="349"/>
    </row>
    <row r="7" spans="1:50" ht="30" customHeight="1" x14ac:dyDescent="0.4">
      <c r="A7" s="49"/>
      <c r="B7" s="49"/>
      <c r="C7" s="332" t="s">
        <v>1067</v>
      </c>
      <c r="D7" s="332"/>
      <c r="E7" s="332"/>
      <c r="F7" s="332"/>
      <c r="G7" s="332"/>
      <c r="H7" s="332"/>
      <c r="I7" s="332"/>
      <c r="J7" s="332"/>
      <c r="K7" s="486"/>
      <c r="L7" s="486"/>
      <c r="M7" s="486"/>
      <c r="N7" s="486"/>
      <c r="O7" s="486"/>
      <c r="P7" s="486"/>
      <c r="Q7" s="487"/>
      <c r="R7" s="487"/>
      <c r="S7" s="487"/>
      <c r="T7" s="487"/>
      <c r="U7" s="487"/>
      <c r="V7" s="488"/>
      <c r="W7" s="488"/>
      <c r="X7" s="488"/>
      <c r="Y7" s="488"/>
      <c r="Z7" s="488"/>
      <c r="AA7" s="488"/>
      <c r="AB7" s="349"/>
      <c r="AC7" s="349"/>
      <c r="AD7" s="349"/>
      <c r="AE7" s="349"/>
      <c r="AF7" s="349"/>
    </row>
    <row r="8" spans="1:50" ht="30" customHeight="1" x14ac:dyDescent="0.4">
      <c r="A8" s="49"/>
      <c r="B8" s="49"/>
      <c r="C8" s="332" t="s">
        <v>1067</v>
      </c>
      <c r="D8" s="332"/>
      <c r="E8" s="332"/>
      <c r="F8" s="332"/>
      <c r="G8" s="332"/>
      <c r="H8" s="332"/>
      <c r="I8" s="332"/>
      <c r="J8" s="332"/>
      <c r="K8" s="486"/>
      <c r="L8" s="486"/>
      <c r="M8" s="486"/>
      <c r="N8" s="486"/>
      <c r="O8" s="486"/>
      <c r="P8" s="486"/>
      <c r="Q8" s="487"/>
      <c r="R8" s="487"/>
      <c r="S8" s="487"/>
      <c r="T8" s="487"/>
      <c r="U8" s="487"/>
      <c r="V8" s="488"/>
      <c r="W8" s="488"/>
      <c r="X8" s="488"/>
      <c r="Y8" s="488"/>
      <c r="Z8" s="488"/>
      <c r="AA8" s="488"/>
      <c r="AB8" s="349"/>
      <c r="AC8" s="349"/>
      <c r="AD8" s="349"/>
      <c r="AE8" s="349"/>
      <c r="AF8" s="349"/>
    </row>
    <row r="9" spans="1:50" ht="30" customHeight="1" x14ac:dyDescent="0.4">
      <c r="A9" s="49"/>
      <c r="B9" s="49"/>
      <c r="C9" s="332" t="s">
        <v>1067</v>
      </c>
      <c r="D9" s="332"/>
      <c r="E9" s="332"/>
      <c r="F9" s="332"/>
      <c r="G9" s="332"/>
      <c r="H9" s="332"/>
      <c r="I9" s="332"/>
      <c r="J9" s="332"/>
      <c r="K9" s="486"/>
      <c r="L9" s="486"/>
      <c r="M9" s="486"/>
      <c r="N9" s="486"/>
      <c r="O9" s="486"/>
      <c r="P9" s="486"/>
      <c r="Q9" s="487"/>
      <c r="R9" s="487"/>
      <c r="S9" s="487"/>
      <c r="T9" s="487"/>
      <c r="U9" s="487"/>
      <c r="V9" s="488"/>
      <c r="W9" s="488"/>
      <c r="X9" s="488"/>
      <c r="Y9" s="488"/>
      <c r="Z9" s="488"/>
      <c r="AA9" s="488"/>
      <c r="AB9" s="349"/>
      <c r="AC9" s="349"/>
      <c r="AD9" s="349"/>
      <c r="AE9" s="349"/>
      <c r="AF9" s="349"/>
    </row>
    <row r="10" spans="1:50" ht="30" customHeight="1" x14ac:dyDescent="0.4">
      <c r="A10" s="49"/>
      <c r="B10" s="49"/>
      <c r="C10" s="332" t="s">
        <v>1067</v>
      </c>
      <c r="D10" s="332"/>
      <c r="E10" s="332"/>
      <c r="F10" s="332"/>
      <c r="G10" s="332"/>
      <c r="H10" s="332"/>
      <c r="I10" s="332"/>
      <c r="J10" s="332"/>
      <c r="K10" s="486"/>
      <c r="L10" s="486"/>
      <c r="M10" s="486"/>
      <c r="N10" s="486"/>
      <c r="O10" s="486"/>
      <c r="P10" s="486"/>
      <c r="Q10" s="487"/>
      <c r="R10" s="487"/>
      <c r="S10" s="487"/>
      <c r="T10" s="487"/>
      <c r="U10" s="487"/>
      <c r="V10" s="488"/>
      <c r="W10" s="488"/>
      <c r="X10" s="488"/>
      <c r="Y10" s="488"/>
      <c r="Z10" s="488"/>
      <c r="AA10" s="488"/>
      <c r="AB10" s="349"/>
      <c r="AC10" s="349"/>
      <c r="AD10" s="349"/>
      <c r="AE10" s="349"/>
      <c r="AF10" s="349"/>
    </row>
    <row r="11" spans="1:50" ht="30" customHeight="1" x14ac:dyDescent="0.4">
      <c r="A11" s="49"/>
      <c r="B11" s="49"/>
      <c r="C11" s="332" t="s">
        <v>1068</v>
      </c>
      <c r="D11" s="332"/>
      <c r="E11" s="332"/>
      <c r="F11" s="332"/>
      <c r="G11" s="332"/>
      <c r="H11" s="332"/>
      <c r="I11" s="332"/>
      <c r="J11" s="332"/>
      <c r="K11" s="486"/>
      <c r="L11" s="486"/>
      <c r="M11" s="486"/>
      <c r="N11" s="486"/>
      <c r="O11" s="486"/>
      <c r="P11" s="486"/>
      <c r="Q11" s="487"/>
      <c r="R11" s="487"/>
      <c r="S11" s="487"/>
      <c r="T11" s="487"/>
      <c r="U11" s="487"/>
      <c r="V11" s="488"/>
      <c r="W11" s="488"/>
      <c r="X11" s="488"/>
      <c r="Y11" s="488"/>
      <c r="Z11" s="488"/>
      <c r="AA11" s="488"/>
      <c r="AB11" s="349"/>
      <c r="AC11" s="349"/>
      <c r="AD11" s="349"/>
      <c r="AE11" s="349"/>
      <c r="AF11" s="349"/>
    </row>
    <row r="12" spans="1:50" ht="30" customHeight="1" x14ac:dyDescent="0.4">
      <c r="A12" s="49"/>
      <c r="B12" s="49"/>
      <c r="C12" s="332" t="s">
        <v>259</v>
      </c>
      <c r="D12" s="332"/>
      <c r="E12" s="332"/>
      <c r="F12" s="332"/>
      <c r="G12" s="332"/>
      <c r="H12" s="332"/>
      <c r="I12" s="332"/>
      <c r="J12" s="332"/>
      <c r="K12" s="486"/>
      <c r="L12" s="486"/>
      <c r="M12" s="486"/>
      <c r="N12" s="486"/>
      <c r="O12" s="486"/>
      <c r="P12" s="486"/>
      <c r="Q12" s="487"/>
      <c r="R12" s="487"/>
      <c r="S12" s="487"/>
      <c r="T12" s="487"/>
      <c r="U12" s="487"/>
      <c r="V12" s="488"/>
      <c r="W12" s="488"/>
      <c r="X12" s="488"/>
      <c r="Y12" s="488"/>
      <c r="Z12" s="488"/>
      <c r="AA12" s="488"/>
      <c r="AB12" s="349"/>
      <c r="AC12" s="349"/>
      <c r="AD12" s="349"/>
      <c r="AE12" s="349"/>
      <c r="AF12" s="349"/>
    </row>
    <row r="13" spans="1:50" ht="30" customHeight="1" x14ac:dyDescent="0.4">
      <c r="A13" s="49"/>
      <c r="B13" s="49"/>
      <c r="C13" s="332" t="s">
        <v>259</v>
      </c>
      <c r="D13" s="332"/>
      <c r="E13" s="332"/>
      <c r="F13" s="332"/>
      <c r="G13" s="332"/>
      <c r="H13" s="332"/>
      <c r="I13" s="332"/>
      <c r="J13" s="332"/>
      <c r="K13" s="486"/>
      <c r="L13" s="486"/>
      <c r="M13" s="486"/>
      <c r="N13" s="486"/>
      <c r="O13" s="486"/>
      <c r="P13" s="486"/>
      <c r="Q13" s="487"/>
      <c r="R13" s="487"/>
      <c r="S13" s="487"/>
      <c r="T13" s="487"/>
      <c r="U13" s="487"/>
      <c r="V13" s="488"/>
      <c r="W13" s="488"/>
      <c r="X13" s="488"/>
      <c r="Y13" s="488"/>
      <c r="Z13" s="488"/>
      <c r="AA13" s="488"/>
      <c r="AB13" s="349"/>
      <c r="AC13" s="349"/>
      <c r="AD13" s="349"/>
      <c r="AE13" s="349"/>
      <c r="AF13" s="349"/>
    </row>
    <row r="14" spans="1:50" ht="30" customHeight="1" x14ac:dyDescent="0.4">
      <c r="A14" s="49"/>
      <c r="B14" s="49"/>
      <c r="C14" s="332" t="s">
        <v>1069</v>
      </c>
      <c r="D14" s="332"/>
      <c r="E14" s="332"/>
      <c r="F14" s="332"/>
      <c r="G14" s="332"/>
      <c r="H14" s="332"/>
      <c r="I14" s="332"/>
      <c r="J14" s="332"/>
      <c r="K14" s="486" t="s">
        <v>1122</v>
      </c>
      <c r="L14" s="486"/>
      <c r="M14" s="486"/>
      <c r="N14" s="486"/>
      <c r="O14" s="486"/>
      <c r="P14" s="486"/>
      <c r="Q14" s="487">
        <v>1058.6369569999999</v>
      </c>
      <c r="R14" s="487"/>
      <c r="S14" s="487"/>
      <c r="T14" s="487"/>
      <c r="U14" s="487"/>
      <c r="V14" s="488">
        <v>1058.6369569999999</v>
      </c>
      <c r="W14" s="488"/>
      <c r="X14" s="488"/>
      <c r="Y14" s="488"/>
      <c r="Z14" s="488"/>
      <c r="AA14" s="488"/>
      <c r="AB14" s="349"/>
      <c r="AC14" s="349"/>
      <c r="AD14" s="349"/>
      <c r="AE14" s="349"/>
      <c r="AF14" s="349"/>
    </row>
    <row r="15" spans="1:50" ht="30" customHeight="1" x14ac:dyDescent="0.4">
      <c r="A15" s="49"/>
      <c r="B15" s="49"/>
      <c r="C15" s="332" t="s">
        <v>294</v>
      </c>
      <c r="D15" s="332"/>
      <c r="E15" s="332"/>
      <c r="F15" s="332"/>
      <c r="G15" s="332"/>
      <c r="H15" s="332"/>
      <c r="I15" s="332"/>
      <c r="J15" s="332"/>
      <c r="K15" s="486" t="s">
        <v>1123</v>
      </c>
      <c r="L15" s="486"/>
      <c r="M15" s="486"/>
      <c r="N15" s="486"/>
      <c r="O15" s="486"/>
      <c r="P15" s="486"/>
      <c r="Q15" s="487">
        <v>925.63162999999997</v>
      </c>
      <c r="R15" s="487"/>
      <c r="S15" s="487"/>
      <c r="T15" s="487"/>
      <c r="U15" s="487"/>
      <c r="V15" s="488">
        <v>925.63162999999997</v>
      </c>
      <c r="W15" s="488"/>
      <c r="X15" s="488"/>
      <c r="Y15" s="488"/>
      <c r="Z15" s="488"/>
      <c r="AA15" s="488"/>
      <c r="AB15" s="349"/>
      <c r="AC15" s="349"/>
      <c r="AD15" s="349"/>
      <c r="AE15" s="349"/>
      <c r="AF15" s="349"/>
    </row>
    <row r="16" spans="1:50" ht="30" customHeight="1" x14ac:dyDescent="0.4">
      <c r="A16" s="49"/>
      <c r="B16" s="49"/>
      <c r="C16" s="332" t="s">
        <v>294</v>
      </c>
      <c r="D16" s="332"/>
      <c r="E16" s="332"/>
      <c r="F16" s="332"/>
      <c r="G16" s="332"/>
      <c r="H16" s="332"/>
      <c r="I16" s="332"/>
      <c r="J16" s="332"/>
      <c r="K16" s="486"/>
      <c r="L16" s="486"/>
      <c r="M16" s="486"/>
      <c r="N16" s="486"/>
      <c r="O16" s="486"/>
      <c r="P16" s="486"/>
      <c r="Q16" s="487"/>
      <c r="R16" s="487"/>
      <c r="S16" s="487"/>
      <c r="T16" s="487"/>
      <c r="U16" s="487"/>
      <c r="V16" s="488"/>
      <c r="W16" s="488"/>
      <c r="X16" s="488"/>
      <c r="Y16" s="488"/>
      <c r="Z16" s="488"/>
      <c r="AA16" s="488"/>
      <c r="AB16" s="349"/>
      <c r="AC16" s="349"/>
      <c r="AD16" s="349"/>
      <c r="AE16" s="349"/>
      <c r="AF16" s="349"/>
    </row>
    <row r="17" spans="1:46" ht="7.5" customHeight="1" x14ac:dyDescent="0.45">
      <c r="A17" s="25"/>
      <c r="B17" s="24"/>
      <c r="C17" s="23"/>
      <c r="D17" s="23"/>
      <c r="E17" s="27"/>
      <c r="F17" s="27"/>
      <c r="G17" s="27"/>
      <c r="H17" s="27"/>
      <c r="I17" s="27"/>
      <c r="J17" s="27"/>
      <c r="K17" s="27"/>
      <c r="L17" s="27"/>
      <c r="M17" s="27"/>
      <c r="N17" s="27"/>
      <c r="O17" s="27"/>
      <c r="P17" s="21"/>
      <c r="Q17" s="21"/>
      <c r="R17" s="21"/>
      <c r="S17" s="21"/>
      <c r="T17" s="21"/>
      <c r="U17" s="21"/>
      <c r="V17" s="21"/>
      <c r="W17" s="21"/>
      <c r="X17" s="21"/>
      <c r="Y17" s="21"/>
      <c r="Z17" s="21"/>
      <c r="AA17" s="21"/>
      <c r="AB17" s="21"/>
      <c r="AC17" s="21"/>
      <c r="AD17" s="21"/>
      <c r="AE17" s="21"/>
      <c r="AF17" s="21"/>
      <c r="AG17" s="20"/>
    </row>
    <row r="18" spans="1:46" ht="26.25" customHeight="1" x14ac:dyDescent="0.45">
      <c r="A18" s="25"/>
      <c r="B18" s="24"/>
      <c r="C18" s="23"/>
      <c r="D18" s="46"/>
      <c r="E18" s="493" t="s">
        <v>1162</v>
      </c>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90" t="s">
        <v>244</v>
      </c>
      <c r="AH18" s="46"/>
      <c r="AI18" s="46"/>
      <c r="AJ18" s="46"/>
      <c r="AK18" s="46"/>
      <c r="AL18" s="46"/>
      <c r="AM18" s="46"/>
      <c r="AN18" s="46"/>
      <c r="AO18" s="46"/>
      <c r="AP18" s="46"/>
      <c r="AQ18" s="46"/>
      <c r="AR18" s="46"/>
      <c r="AS18" s="46"/>
      <c r="AT18" s="26"/>
    </row>
    <row r="21" spans="1:46" ht="62.25" customHeight="1" x14ac:dyDescent="0.45">
      <c r="A21" s="242" t="s">
        <v>256</v>
      </c>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4"/>
    </row>
  </sheetData>
  <sheetProtection formatCells="0" formatRows="0"/>
  <mergeCells count="64">
    <mergeCell ref="C11:J11"/>
    <mergeCell ref="C12:J12"/>
    <mergeCell ref="C13:J13"/>
    <mergeCell ref="C14:J14"/>
    <mergeCell ref="C6:J6"/>
    <mergeCell ref="C7:J7"/>
    <mergeCell ref="C8:J8"/>
    <mergeCell ref="C9:J9"/>
    <mergeCell ref="C10:J10"/>
    <mergeCell ref="B2:U2"/>
    <mergeCell ref="Y4:AF4"/>
    <mergeCell ref="C5:J5"/>
    <mergeCell ref="K5:P5"/>
    <mergeCell ref="Q5:U5"/>
    <mergeCell ref="V5:AA5"/>
    <mergeCell ref="AB5:AF5"/>
    <mergeCell ref="K6:P6"/>
    <mergeCell ref="Q6:U6"/>
    <mergeCell ref="V6:AA6"/>
    <mergeCell ref="AB6:AF6"/>
    <mergeCell ref="K7:P7"/>
    <mergeCell ref="Q7:U7"/>
    <mergeCell ref="V7:AA7"/>
    <mergeCell ref="AB7:AF7"/>
    <mergeCell ref="K8:P8"/>
    <mergeCell ref="Q8:U8"/>
    <mergeCell ref="V8:AA8"/>
    <mergeCell ref="AB8:AF8"/>
    <mergeCell ref="K9:P9"/>
    <mergeCell ref="Q9:U9"/>
    <mergeCell ref="V9:AA9"/>
    <mergeCell ref="AB9:AF9"/>
    <mergeCell ref="E18:AF18"/>
    <mergeCell ref="A21:AF21"/>
    <mergeCell ref="K11:P11"/>
    <mergeCell ref="Q11:U11"/>
    <mergeCell ref="V11:AA11"/>
    <mergeCell ref="K13:P13"/>
    <mergeCell ref="Q13:U13"/>
    <mergeCell ref="V13:AA13"/>
    <mergeCell ref="AB13:AF13"/>
    <mergeCell ref="K12:P12"/>
    <mergeCell ref="Q12:U12"/>
    <mergeCell ref="V12:AA12"/>
    <mergeCell ref="AB12:AF12"/>
    <mergeCell ref="AB14:AF14"/>
    <mergeCell ref="K14:P14"/>
    <mergeCell ref="Q14:U14"/>
    <mergeCell ref="V14:AA14"/>
    <mergeCell ref="K10:P10"/>
    <mergeCell ref="Q10:U10"/>
    <mergeCell ref="V10:AA10"/>
    <mergeCell ref="AB10:AF10"/>
    <mergeCell ref="AB11:AF11"/>
    <mergeCell ref="C15:J15"/>
    <mergeCell ref="K15:P15"/>
    <mergeCell ref="Q15:U15"/>
    <mergeCell ref="V15:AA15"/>
    <mergeCell ref="AB15:AF15"/>
    <mergeCell ref="C16:J16"/>
    <mergeCell ref="K16:P16"/>
    <mergeCell ref="Q16:U16"/>
    <mergeCell ref="V16:AA16"/>
    <mergeCell ref="AB16:AF16"/>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2:AW29"/>
  <sheetViews>
    <sheetView view="pageBreakPreview" zoomScaleNormal="85" zoomScaleSheetLayoutView="100" workbookViewId="0">
      <selection activeCell="E22" sqref="E22:AK22"/>
    </sheetView>
  </sheetViews>
  <sheetFormatPr defaultRowHeight="17" x14ac:dyDescent="0.45"/>
  <cols>
    <col min="1" max="4" width="1.08203125" style="1" customWidth="1"/>
    <col min="5" max="37" width="2.33203125" style="1" customWidth="1"/>
    <col min="38" max="38" width="22.5" style="1" customWidth="1"/>
    <col min="39" max="39" width="10.58203125" style="1" customWidth="1"/>
    <col min="40" max="40" width="44.83203125" style="1" customWidth="1"/>
  </cols>
  <sheetData>
    <row r="2" spans="1:49" s="1" customFormat="1" ht="19.5" x14ac:dyDescent="0.45">
      <c r="A2" s="502" t="s">
        <v>273</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19"/>
      <c r="AI2" s="19"/>
      <c r="AJ2" s="19"/>
      <c r="AK2" s="37"/>
      <c r="AL2" s="16"/>
    </row>
    <row r="3" spans="1:49" ht="19.5" x14ac:dyDescent="0.4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9"/>
      <c r="AI3" s="19"/>
      <c r="AJ3" s="19"/>
      <c r="AK3" s="37"/>
      <c r="AL3" s="16"/>
    </row>
    <row r="4" spans="1:49" ht="19.5" x14ac:dyDescent="0.45">
      <c r="A4" s="19"/>
      <c r="B4" s="246" t="s">
        <v>1057</v>
      </c>
      <c r="C4" s="246"/>
      <c r="D4" s="246"/>
      <c r="E4" s="246"/>
      <c r="F4" s="246"/>
      <c r="G4" s="246"/>
      <c r="H4" s="246"/>
      <c r="I4" s="246"/>
      <c r="J4" s="246"/>
      <c r="K4" s="246"/>
      <c r="L4" s="246"/>
      <c r="M4" s="246"/>
      <c r="N4" s="246"/>
      <c r="O4" s="246"/>
      <c r="P4" s="246"/>
      <c r="Q4" s="246"/>
      <c r="R4" s="246"/>
      <c r="S4" s="246"/>
      <c r="T4" s="246"/>
      <c r="U4" s="246"/>
      <c r="V4" s="246"/>
      <c r="W4" s="246"/>
      <c r="X4" s="246"/>
      <c r="Y4" s="246"/>
      <c r="Z4" s="246"/>
      <c r="AA4" s="19"/>
      <c r="AB4" s="19"/>
      <c r="AC4" s="19"/>
      <c r="AD4" s="19"/>
      <c r="AE4" s="19"/>
      <c r="AF4" s="19"/>
      <c r="AG4" s="19"/>
      <c r="AH4" s="19"/>
      <c r="AI4" s="19"/>
      <c r="AJ4" s="19"/>
      <c r="AK4" s="19"/>
      <c r="AL4" s="19"/>
      <c r="AM4" s="19"/>
      <c r="AN4" s="19"/>
      <c r="AO4" s="19"/>
      <c r="AP4" s="19"/>
      <c r="AQ4" s="19"/>
      <c r="AR4" s="19"/>
      <c r="AS4" s="19"/>
      <c r="AT4" s="19"/>
      <c r="AU4" s="37"/>
      <c r="AV4" s="1"/>
      <c r="AW4" s="1"/>
    </row>
    <row r="5" spans="1:49" x14ac:dyDescent="0.45">
      <c r="AA5" s="317" t="s">
        <v>223</v>
      </c>
      <c r="AB5" s="317"/>
      <c r="AC5" s="317"/>
      <c r="AD5" s="317"/>
      <c r="AE5" s="317"/>
      <c r="AF5" s="317"/>
      <c r="AG5" s="317"/>
      <c r="AH5" s="317"/>
      <c r="AI5" s="317"/>
      <c r="AJ5" s="317"/>
      <c r="AK5" s="317"/>
    </row>
    <row r="6" spans="1:49" s="97" customFormat="1" ht="30" customHeight="1" x14ac:dyDescent="0.4">
      <c r="A6" s="49"/>
      <c r="B6" s="49"/>
      <c r="C6" s="331" t="s">
        <v>263</v>
      </c>
      <c r="D6" s="331"/>
      <c r="E6" s="331"/>
      <c r="F6" s="331" t="s">
        <v>208</v>
      </c>
      <c r="G6" s="331"/>
      <c r="H6" s="331"/>
      <c r="I6" s="331"/>
      <c r="J6" s="331"/>
      <c r="K6" s="466" t="s">
        <v>264</v>
      </c>
      <c r="L6" s="466"/>
      <c r="M6" s="466"/>
      <c r="N6" s="466"/>
      <c r="O6" s="466"/>
      <c r="P6" s="466"/>
      <c r="Q6" s="466"/>
      <c r="R6" s="466"/>
      <c r="S6" s="466" t="s">
        <v>265</v>
      </c>
      <c r="T6" s="466"/>
      <c r="U6" s="466"/>
      <c r="V6" s="466"/>
      <c r="W6" s="466"/>
      <c r="X6" s="466" t="s">
        <v>266</v>
      </c>
      <c r="Y6" s="466"/>
      <c r="Z6" s="466"/>
      <c r="AA6" s="466"/>
      <c r="AB6" s="466" t="s">
        <v>267</v>
      </c>
      <c r="AC6" s="466"/>
      <c r="AD6" s="466"/>
      <c r="AE6" s="466"/>
      <c r="AF6" s="466" t="s">
        <v>118</v>
      </c>
      <c r="AG6" s="466"/>
      <c r="AH6" s="466"/>
      <c r="AI6" s="466"/>
      <c r="AJ6" s="466"/>
      <c r="AK6" s="466"/>
      <c r="AL6" s="99"/>
      <c r="AM6" s="99"/>
      <c r="AN6" s="99"/>
    </row>
    <row r="7" spans="1:49" s="97" customFormat="1" ht="37.5" customHeight="1" x14ac:dyDescent="0.3">
      <c r="A7" s="107"/>
      <c r="B7" s="107"/>
      <c r="C7" s="339"/>
      <c r="D7" s="339"/>
      <c r="E7" s="339"/>
      <c r="F7" s="339"/>
      <c r="G7" s="339"/>
      <c r="H7" s="339"/>
      <c r="I7" s="339"/>
      <c r="J7" s="339"/>
      <c r="K7" s="336"/>
      <c r="L7" s="336"/>
      <c r="M7" s="336"/>
      <c r="N7" s="336"/>
      <c r="O7" s="336"/>
      <c r="P7" s="336"/>
      <c r="Q7" s="336"/>
      <c r="R7" s="336"/>
      <c r="S7" s="497"/>
      <c r="T7" s="497"/>
      <c r="U7" s="497"/>
      <c r="V7" s="497"/>
      <c r="W7" s="497"/>
      <c r="X7" s="481"/>
      <c r="Y7" s="481"/>
      <c r="Z7" s="481"/>
      <c r="AA7" s="481"/>
      <c r="AB7" s="481"/>
      <c r="AC7" s="481"/>
      <c r="AD7" s="481"/>
      <c r="AE7" s="481"/>
      <c r="AF7" s="498"/>
      <c r="AG7" s="498"/>
      <c r="AH7" s="498"/>
      <c r="AI7" s="498"/>
      <c r="AJ7" s="498"/>
      <c r="AK7" s="498"/>
      <c r="AL7" s="99"/>
      <c r="AM7" s="99"/>
      <c r="AN7" s="99"/>
    </row>
    <row r="8" spans="1:49" s="97" customFormat="1" ht="37.5" customHeight="1" x14ac:dyDescent="0.3">
      <c r="A8" s="107"/>
      <c r="B8" s="107"/>
      <c r="C8" s="339"/>
      <c r="D8" s="339"/>
      <c r="E8" s="339"/>
      <c r="F8" s="339"/>
      <c r="G8" s="339"/>
      <c r="H8" s="339"/>
      <c r="I8" s="339"/>
      <c r="J8" s="339"/>
      <c r="K8" s="336"/>
      <c r="L8" s="336"/>
      <c r="M8" s="336"/>
      <c r="N8" s="336"/>
      <c r="O8" s="336"/>
      <c r="P8" s="336"/>
      <c r="Q8" s="336"/>
      <c r="R8" s="336"/>
      <c r="S8" s="497"/>
      <c r="T8" s="497"/>
      <c r="U8" s="497"/>
      <c r="V8" s="497"/>
      <c r="W8" s="497"/>
      <c r="X8" s="481"/>
      <c r="Y8" s="481"/>
      <c r="Z8" s="481"/>
      <c r="AA8" s="481"/>
      <c r="AB8" s="481"/>
      <c r="AC8" s="481"/>
      <c r="AD8" s="481"/>
      <c r="AE8" s="481"/>
      <c r="AF8" s="498"/>
      <c r="AG8" s="498"/>
      <c r="AH8" s="498"/>
      <c r="AI8" s="498"/>
      <c r="AJ8" s="498"/>
      <c r="AK8" s="498"/>
      <c r="AL8" s="99"/>
      <c r="AM8" s="99"/>
      <c r="AN8" s="99"/>
    </row>
    <row r="9" spans="1:49" ht="18.75" customHeight="1" x14ac:dyDescent="0.45">
      <c r="A9" s="19"/>
      <c r="B9" s="18"/>
      <c r="C9" s="18"/>
      <c r="D9" s="47"/>
      <c r="E9" s="499" t="s">
        <v>268</v>
      </c>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23"/>
      <c r="AJ9" s="23"/>
      <c r="AK9" s="23"/>
      <c r="AL9" s="16"/>
    </row>
    <row r="10" spans="1:49" ht="26.25" customHeight="1" x14ac:dyDescent="0.45">
      <c r="A10" s="25"/>
      <c r="B10" s="24"/>
      <c r="C10" s="23"/>
      <c r="D10" s="23"/>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90" t="s">
        <v>219</v>
      </c>
      <c r="AO10" s="1"/>
      <c r="AP10" s="1"/>
      <c r="AQ10" s="1"/>
      <c r="AR10" s="1"/>
      <c r="AS10" s="1"/>
      <c r="AT10" s="1"/>
    </row>
    <row r="11" spans="1:49" ht="19.5" x14ac:dyDescent="0.45">
      <c r="A11" s="19"/>
      <c r="B11" s="18"/>
      <c r="C11" s="18"/>
      <c r="D11" s="18"/>
      <c r="E11" s="18"/>
      <c r="F11" s="18"/>
      <c r="G11" s="18"/>
      <c r="H11" s="18"/>
      <c r="I11" s="18"/>
      <c r="J11" s="18"/>
      <c r="K11" s="18"/>
      <c r="L11" s="18"/>
      <c r="M11" s="18"/>
      <c r="N11" s="18"/>
      <c r="O11" s="18"/>
      <c r="P11" s="18"/>
      <c r="Q11" s="19"/>
      <c r="R11" s="19"/>
      <c r="S11" s="19"/>
      <c r="T11" s="19"/>
      <c r="U11" s="19"/>
      <c r="V11" s="19"/>
      <c r="W11" s="19"/>
      <c r="X11" s="19"/>
      <c r="Y11" s="19"/>
      <c r="Z11" s="19"/>
      <c r="AA11" s="19"/>
      <c r="AB11" s="19"/>
      <c r="AC11" s="19"/>
      <c r="AD11" s="19"/>
      <c r="AE11" s="19"/>
      <c r="AF11" s="19"/>
      <c r="AG11" s="19"/>
      <c r="AH11" s="19"/>
      <c r="AI11" s="19"/>
      <c r="AJ11" s="19"/>
      <c r="AK11" s="37"/>
      <c r="AL11" s="16"/>
    </row>
    <row r="12" spans="1:49" ht="18.75" customHeight="1" x14ac:dyDescent="0.45">
      <c r="A12" s="19"/>
      <c r="B12" s="287" t="s">
        <v>274</v>
      </c>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19"/>
      <c r="AF12" s="19"/>
      <c r="AG12" s="19"/>
      <c r="AH12" s="19"/>
      <c r="AI12" s="19"/>
      <c r="AJ12" s="19"/>
      <c r="AK12" s="37"/>
      <c r="AL12" s="16"/>
    </row>
    <row r="13" spans="1:49" ht="33.75" customHeight="1" x14ac:dyDescent="0.45">
      <c r="A13" s="19"/>
      <c r="B13" s="18"/>
      <c r="C13" s="18"/>
      <c r="D13" s="18"/>
      <c r="E13" s="500" t="s">
        <v>275</v>
      </c>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16"/>
    </row>
    <row r="14" spans="1:49" ht="19.5" x14ac:dyDescent="0.45">
      <c r="A14" s="19"/>
      <c r="B14" s="18"/>
      <c r="C14" s="18"/>
      <c r="D14" s="18"/>
      <c r="E14" s="18"/>
      <c r="F14" s="18"/>
      <c r="G14" s="18"/>
      <c r="H14" s="18"/>
      <c r="I14" s="18"/>
      <c r="J14" s="18"/>
      <c r="K14" s="18"/>
      <c r="L14" s="18"/>
      <c r="M14" s="18"/>
      <c r="N14" s="18"/>
      <c r="O14" s="18"/>
      <c r="P14" s="18"/>
      <c r="Q14" s="19"/>
      <c r="R14" s="19"/>
      <c r="S14" s="19"/>
      <c r="T14" s="19"/>
      <c r="U14" s="19"/>
      <c r="V14" s="19"/>
      <c r="W14" s="19"/>
      <c r="X14" s="19"/>
      <c r="Y14" s="19"/>
      <c r="Z14" s="19"/>
      <c r="AA14" s="19"/>
      <c r="AB14" s="19"/>
      <c r="AC14" s="19"/>
      <c r="AD14" s="19"/>
      <c r="AE14" s="19"/>
      <c r="AF14" s="19"/>
      <c r="AG14" s="19"/>
      <c r="AH14" s="19"/>
      <c r="AI14" s="19"/>
      <c r="AJ14" s="19"/>
      <c r="AK14" s="37"/>
      <c r="AL14" s="16"/>
    </row>
    <row r="15" spans="1:49" ht="52.5" customHeight="1" x14ac:dyDescent="0.45">
      <c r="A15" s="19"/>
      <c r="B15" s="18"/>
      <c r="C15" s="18"/>
      <c r="D15" s="18"/>
      <c r="E15" s="494" t="s">
        <v>1163</v>
      </c>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16"/>
    </row>
    <row r="16" spans="1:49" ht="18.75" customHeight="1" x14ac:dyDescent="0.45">
      <c r="A16" s="19"/>
      <c r="B16" s="18"/>
      <c r="C16" s="18"/>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16"/>
    </row>
    <row r="17" spans="1:46" ht="19.5" customHeight="1" x14ac:dyDescent="0.45">
      <c r="A17" s="19"/>
      <c r="B17" s="287" t="s">
        <v>276</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19"/>
      <c r="AB17" s="19"/>
      <c r="AC17" s="19"/>
      <c r="AD17" s="19"/>
      <c r="AE17" s="19"/>
      <c r="AF17" s="19"/>
      <c r="AG17" s="19"/>
      <c r="AH17" s="19"/>
      <c r="AI17" s="19"/>
      <c r="AJ17" s="19"/>
      <c r="AK17" s="37"/>
      <c r="AL17" s="16"/>
    </row>
    <row r="18" spans="1:46" ht="18.75" customHeight="1" x14ac:dyDescent="0.45">
      <c r="A18" s="19"/>
      <c r="B18" s="18"/>
      <c r="C18" s="18"/>
      <c r="D18" s="18"/>
      <c r="E18" s="18"/>
      <c r="F18" s="18"/>
      <c r="G18" s="18"/>
      <c r="H18" s="18"/>
      <c r="I18" s="18"/>
      <c r="J18" s="18"/>
      <c r="K18" s="18"/>
      <c r="L18" s="18"/>
      <c r="M18" s="18"/>
      <c r="N18" s="18"/>
      <c r="O18" s="18"/>
      <c r="P18" s="18"/>
      <c r="Q18" s="19"/>
      <c r="R18" s="19"/>
      <c r="S18" s="19"/>
      <c r="T18" s="19"/>
      <c r="U18" s="19"/>
      <c r="V18" s="19"/>
      <c r="W18" s="19"/>
      <c r="X18" s="19"/>
      <c r="Y18" s="19"/>
      <c r="Z18" s="19"/>
      <c r="AA18" s="19"/>
      <c r="AB18" s="19"/>
      <c r="AC18" s="19"/>
      <c r="AD18" s="330" t="s">
        <v>247</v>
      </c>
      <c r="AE18" s="330"/>
      <c r="AF18" s="330"/>
      <c r="AG18" s="330"/>
      <c r="AH18" s="330"/>
      <c r="AI18" s="330"/>
      <c r="AJ18" s="330"/>
      <c r="AK18" s="330"/>
      <c r="AL18" s="16"/>
    </row>
    <row r="19" spans="1:46" ht="26.25" customHeight="1" x14ac:dyDescent="0.45">
      <c r="A19" s="19"/>
      <c r="B19" s="18"/>
      <c r="C19" s="18"/>
      <c r="D19" s="18"/>
      <c r="E19" s="489" t="s">
        <v>269</v>
      </c>
      <c r="F19" s="489"/>
      <c r="G19" s="489"/>
      <c r="H19" s="489"/>
      <c r="I19" s="489"/>
      <c r="J19" s="489"/>
      <c r="K19" s="489"/>
      <c r="L19" s="489"/>
      <c r="M19" s="489" t="s">
        <v>270</v>
      </c>
      <c r="N19" s="489"/>
      <c r="O19" s="489"/>
      <c r="P19" s="489"/>
      <c r="Q19" s="489"/>
      <c r="R19" s="489"/>
      <c r="S19" s="489"/>
      <c r="T19" s="489"/>
      <c r="U19" s="489"/>
      <c r="V19" s="489" t="s">
        <v>271</v>
      </c>
      <c r="W19" s="489"/>
      <c r="X19" s="489"/>
      <c r="Y19" s="489"/>
      <c r="Z19" s="489" t="s">
        <v>248</v>
      </c>
      <c r="AA19" s="489"/>
      <c r="AB19" s="489"/>
      <c r="AC19" s="489"/>
      <c r="AD19" s="489"/>
      <c r="AE19" s="489"/>
      <c r="AF19" s="489" t="s">
        <v>272</v>
      </c>
      <c r="AG19" s="489"/>
      <c r="AH19" s="489"/>
      <c r="AI19" s="489"/>
      <c r="AJ19" s="489"/>
      <c r="AK19" s="489"/>
      <c r="AL19" s="16"/>
    </row>
    <row r="20" spans="1:46" ht="26.25" customHeight="1" x14ac:dyDescent="0.45">
      <c r="A20" s="19"/>
      <c r="B20" s="217"/>
      <c r="C20" s="217"/>
      <c r="D20" s="217"/>
      <c r="E20" s="491" t="s">
        <v>1164</v>
      </c>
      <c r="F20" s="491"/>
      <c r="G20" s="491"/>
      <c r="H20" s="491"/>
      <c r="I20" s="491"/>
      <c r="J20" s="491"/>
      <c r="K20" s="491"/>
      <c r="L20" s="491"/>
      <c r="M20" s="491" t="s">
        <v>1121</v>
      </c>
      <c r="N20" s="491"/>
      <c r="O20" s="491"/>
      <c r="P20" s="491"/>
      <c r="Q20" s="491"/>
      <c r="R20" s="491"/>
      <c r="S20" s="491"/>
      <c r="T20" s="491"/>
      <c r="U20" s="491"/>
      <c r="V20" s="347" t="s">
        <v>1120</v>
      </c>
      <c r="W20" s="347"/>
      <c r="X20" s="347"/>
      <c r="Y20" s="347"/>
      <c r="Z20" s="492">
        <v>8289.8167680000006</v>
      </c>
      <c r="AA20" s="492"/>
      <c r="AB20" s="492"/>
      <c r="AC20" s="492"/>
      <c r="AD20" s="492"/>
      <c r="AE20" s="492"/>
      <c r="AF20" s="492">
        <v>1706.230558</v>
      </c>
      <c r="AG20" s="492"/>
      <c r="AH20" s="492"/>
      <c r="AI20" s="492"/>
      <c r="AJ20" s="492"/>
      <c r="AK20" s="492"/>
      <c r="AL20" s="16"/>
    </row>
    <row r="21" spans="1:46" ht="7.5" customHeight="1" x14ac:dyDescent="0.45">
      <c r="A21" s="25"/>
      <c r="B21" s="24"/>
      <c r="C21" s="23"/>
      <c r="D21" s="23"/>
      <c r="E21" s="27"/>
      <c r="F21" s="27"/>
      <c r="G21" s="27"/>
      <c r="H21" s="27"/>
      <c r="I21" s="27"/>
      <c r="J21" s="27"/>
      <c r="K21" s="27"/>
      <c r="L21" s="27"/>
      <c r="M21" s="27"/>
      <c r="N21" s="27"/>
      <c r="O21" s="27"/>
      <c r="P21" s="21"/>
      <c r="Q21" s="21"/>
      <c r="R21" s="21"/>
      <c r="S21" s="21"/>
      <c r="T21" s="21"/>
      <c r="U21" s="21"/>
      <c r="V21" s="21"/>
      <c r="W21" s="21"/>
      <c r="X21" s="21"/>
      <c r="Y21" s="21"/>
      <c r="Z21" s="21"/>
      <c r="AA21" s="21"/>
      <c r="AB21" s="21"/>
      <c r="AC21" s="21"/>
      <c r="AD21" s="21"/>
      <c r="AE21" s="21"/>
      <c r="AF21" s="21"/>
      <c r="AG21" s="20"/>
      <c r="AJ21"/>
      <c r="AK21"/>
      <c r="AL21"/>
      <c r="AM21"/>
      <c r="AN21"/>
    </row>
    <row r="22" spans="1:46" ht="26.25" customHeight="1" x14ac:dyDescent="0.45">
      <c r="A22" s="25"/>
      <c r="B22" s="24"/>
      <c r="C22" s="23"/>
      <c r="D22" s="46"/>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90" t="s">
        <v>244</v>
      </c>
      <c r="AM22" s="46"/>
      <c r="AN22" s="46"/>
      <c r="AO22" s="46"/>
      <c r="AP22" s="46"/>
      <c r="AQ22" s="46"/>
      <c r="AR22" s="46"/>
      <c r="AS22" s="46"/>
      <c r="AT22" s="26"/>
    </row>
    <row r="23" spans="1:46" ht="18.75" customHeight="1" x14ac:dyDescent="0.45">
      <c r="A23" s="19"/>
      <c r="B23" s="18"/>
      <c r="C23" s="18"/>
      <c r="D23" s="18"/>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6"/>
    </row>
    <row r="24" spans="1:46" ht="18.75" customHeight="1" x14ac:dyDescent="0.45">
      <c r="A24" s="19"/>
      <c r="B24" s="287" t="s">
        <v>277</v>
      </c>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19"/>
      <c r="AF24" s="19"/>
      <c r="AG24" s="19"/>
      <c r="AH24" s="19"/>
      <c r="AI24" s="19"/>
      <c r="AJ24" s="19"/>
      <c r="AK24" s="37"/>
      <c r="AL24" s="16"/>
    </row>
    <row r="25" spans="1:46" ht="19.5" x14ac:dyDescent="0.45">
      <c r="A25" s="19"/>
      <c r="B25" s="18"/>
      <c r="C25" s="18"/>
      <c r="D25" s="18"/>
      <c r="E25" s="18"/>
      <c r="F25" s="18"/>
      <c r="G25" s="18"/>
      <c r="H25" s="18"/>
      <c r="I25" s="18"/>
      <c r="J25" s="18"/>
      <c r="K25" s="18"/>
      <c r="L25" s="18"/>
      <c r="M25" s="18"/>
      <c r="N25" s="18"/>
      <c r="O25" s="18"/>
      <c r="P25" s="18"/>
      <c r="Q25" s="19"/>
      <c r="R25" s="19"/>
      <c r="S25" s="19"/>
      <c r="T25" s="19"/>
      <c r="U25" s="19"/>
      <c r="V25" s="19"/>
      <c r="W25" s="19"/>
      <c r="X25" s="19"/>
      <c r="Y25" s="19"/>
      <c r="Z25" s="19"/>
      <c r="AA25" s="19"/>
      <c r="AB25" s="19"/>
      <c r="AC25" s="19"/>
      <c r="AD25" s="19"/>
      <c r="AE25" s="19"/>
      <c r="AF25" s="19"/>
      <c r="AG25" s="19"/>
      <c r="AH25" s="19"/>
      <c r="AI25" s="19"/>
      <c r="AJ25" s="19"/>
      <c r="AK25" s="37"/>
      <c r="AL25" s="16"/>
    </row>
    <row r="26" spans="1:46" ht="52.5" customHeight="1" x14ac:dyDescent="0.45">
      <c r="A26" s="19"/>
      <c r="B26" s="18"/>
      <c r="C26" s="18"/>
      <c r="D26" s="18"/>
      <c r="E26" s="496"/>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16"/>
    </row>
    <row r="27" spans="1:46" ht="18.75" customHeight="1" x14ac:dyDescent="0.45">
      <c r="A27" s="19"/>
      <c r="B27" s="18"/>
      <c r="C27" s="18"/>
      <c r="D27" s="1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6"/>
    </row>
    <row r="28" spans="1:46" ht="19.5" x14ac:dyDescent="0.45">
      <c r="A28" s="19"/>
      <c r="B28" s="18"/>
      <c r="C28" s="18"/>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6"/>
    </row>
    <row r="29" spans="1:46" ht="56.25" customHeight="1" x14ac:dyDescent="0.45">
      <c r="A29" s="242" t="s">
        <v>278</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4"/>
    </row>
  </sheetData>
  <mergeCells count="45">
    <mergeCell ref="A2:AG2"/>
    <mergeCell ref="B4:Z4"/>
    <mergeCell ref="C7:E7"/>
    <mergeCell ref="F7:J7"/>
    <mergeCell ref="K7:R7"/>
    <mergeCell ref="S7:W7"/>
    <mergeCell ref="X7:AA7"/>
    <mergeCell ref="AB7:AE7"/>
    <mergeCell ref="AF7:AK7"/>
    <mergeCell ref="AA5:AK5"/>
    <mergeCell ref="C6:E6"/>
    <mergeCell ref="F6:J6"/>
    <mergeCell ref="X6:AA6"/>
    <mergeCell ref="AB6:AE6"/>
    <mergeCell ref="K6:R6"/>
    <mergeCell ref="S6:W6"/>
    <mergeCell ref="AF6:AK6"/>
    <mergeCell ref="AF20:AK20"/>
    <mergeCell ref="E26:AK26"/>
    <mergeCell ref="E22:AK22"/>
    <mergeCell ref="F8:J8"/>
    <mergeCell ref="K8:R8"/>
    <mergeCell ref="S8:W8"/>
    <mergeCell ref="X8:AA8"/>
    <mergeCell ref="AF8:AK8"/>
    <mergeCell ref="AF19:AK19"/>
    <mergeCell ref="AB8:AE8"/>
    <mergeCell ref="Z19:AE19"/>
    <mergeCell ref="E9:AH9"/>
    <mergeCell ref="E13:AK13"/>
    <mergeCell ref="C8:E8"/>
    <mergeCell ref="A29:AK29"/>
    <mergeCell ref="E10:AK10"/>
    <mergeCell ref="B24:AD24"/>
    <mergeCell ref="E20:L20"/>
    <mergeCell ref="M20:U20"/>
    <mergeCell ref="V20:Y20"/>
    <mergeCell ref="Z20:AE20"/>
    <mergeCell ref="B17:Z17"/>
    <mergeCell ref="E19:L19"/>
    <mergeCell ref="M19:U19"/>
    <mergeCell ref="V19:Y19"/>
    <mergeCell ref="E15:AK15"/>
    <mergeCell ref="AD18:AK18"/>
    <mergeCell ref="B12:AD12"/>
  </mergeCells>
  <phoneticPr fontId="2" type="noConversion"/>
  <dataValidations count="2">
    <dataValidation type="list" allowBlank="1" showInputMessage="1" showErrorMessage="1" sqref="C7:E8" xr:uid="{00000000-0002-0000-1100-000000000000}">
      <formula1>"매입,매각"</formula1>
    </dataValidation>
    <dataValidation type="list" allowBlank="1" showInputMessage="1" showErrorMessage="1" sqref="AL12 AL24" xr:uid="{00000000-0002-0000-1100-000001000000}">
      <formula1>"해당사항 없음"</formula1>
    </dataValidation>
  </dataValidations>
  <hyperlinks>
    <hyperlink ref="A2:AG2" location="목차!A47" display="Ⅰ. 총자산의 구성현황" xr:uid="{00000000-0004-0000-1100-000000000000}"/>
  </hyperlinks>
  <pageMargins left="0.47244094488188981" right="0.47244094488188981" top="0.74803149606299213" bottom="0.74803149606299213" header="0.31496062992125984" footer="0.31496062992125984"/>
  <pageSetup paperSize="9" scale="91"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00B050"/>
  </sheetPr>
  <dimension ref="A2:AT23"/>
  <sheetViews>
    <sheetView showZeros="0" view="pageBreakPreview" topLeftCell="A4" zoomScaleNormal="100" zoomScaleSheetLayoutView="100" workbookViewId="0">
      <selection activeCell="O9" sqref="O9:V9"/>
    </sheetView>
  </sheetViews>
  <sheetFormatPr defaultRowHeight="17" x14ac:dyDescent="0.45"/>
  <cols>
    <col min="1" max="4" width="1.08203125" style="1" customWidth="1"/>
    <col min="5" max="6" width="2.33203125" style="1" customWidth="1"/>
    <col min="7" max="7" width="4" style="1" customWidth="1"/>
    <col min="8" max="13" width="2.33203125" style="1" customWidth="1"/>
    <col min="14" max="22" width="2.58203125" style="1" customWidth="1"/>
    <col min="23" max="30" width="1.75" style="1" customWidth="1"/>
    <col min="31" max="37" width="2.33203125" style="1" customWidth="1"/>
    <col min="38" max="41" width="9" style="1"/>
  </cols>
  <sheetData>
    <row r="2" spans="1:37" ht="19.5" x14ac:dyDescent="0.45">
      <c r="A2" s="245" t="s">
        <v>286</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37"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37" ht="20.25" customHeight="1" x14ac:dyDescent="0.45">
      <c r="A4" s="246" t="s">
        <v>279</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37" ht="19.5"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37"/>
    </row>
    <row r="6" spans="1:37" ht="30" customHeight="1" x14ac:dyDescent="0.4">
      <c r="A6" s="49"/>
      <c r="B6" s="49"/>
      <c r="C6" s="362" t="s">
        <v>317</v>
      </c>
      <c r="D6" s="266"/>
      <c r="E6" s="266"/>
      <c r="F6" s="266"/>
      <c r="G6" s="266"/>
      <c r="H6" s="266"/>
      <c r="I6" s="266"/>
      <c r="J6" s="266"/>
      <c r="K6" s="266"/>
      <c r="L6" s="266"/>
      <c r="M6" s="266"/>
      <c r="N6" s="509"/>
      <c r="O6" s="519" t="s">
        <v>287</v>
      </c>
      <c r="P6" s="520"/>
      <c r="Q6" s="520"/>
      <c r="R6" s="520"/>
      <c r="S6" s="520"/>
      <c r="T6" s="520"/>
      <c r="U6" s="520"/>
      <c r="V6" s="521"/>
      <c r="W6" s="519" t="s">
        <v>280</v>
      </c>
      <c r="X6" s="520"/>
      <c r="Y6" s="520"/>
      <c r="Z6" s="520"/>
      <c r="AA6" s="520"/>
      <c r="AB6" s="520"/>
      <c r="AC6" s="520"/>
      <c r="AD6" s="521"/>
      <c r="AE6" s="519" t="s">
        <v>281</v>
      </c>
      <c r="AF6" s="520"/>
      <c r="AG6" s="520"/>
      <c r="AH6" s="520"/>
      <c r="AI6" s="520"/>
      <c r="AJ6" s="520"/>
      <c r="AK6" s="521"/>
    </row>
    <row r="7" spans="1:37" ht="30" customHeight="1" x14ac:dyDescent="0.4">
      <c r="A7" s="49"/>
      <c r="B7" s="49"/>
      <c r="C7" s="525" t="s">
        <v>282</v>
      </c>
      <c r="D7" s="526"/>
      <c r="E7" s="526"/>
      <c r="F7" s="526"/>
      <c r="G7" s="527"/>
      <c r="H7" s="362" t="s">
        <v>313</v>
      </c>
      <c r="I7" s="266"/>
      <c r="J7" s="266"/>
      <c r="K7" s="266"/>
      <c r="L7" s="266"/>
      <c r="M7" s="266"/>
      <c r="N7" s="509"/>
      <c r="O7" s="513">
        <f>SUM('3부.Ⅱ.1.1)'!O9:W24)</f>
        <v>0</v>
      </c>
      <c r="P7" s="514"/>
      <c r="Q7" s="514"/>
      <c r="R7" s="514"/>
      <c r="S7" s="514"/>
      <c r="T7" s="514"/>
      <c r="U7" s="514"/>
      <c r="V7" s="515"/>
      <c r="W7" s="516">
        <f t="shared" ref="W7:W15" si="0">IFERROR(O7/$O$16,"")</f>
        <v>0</v>
      </c>
      <c r="X7" s="517"/>
      <c r="Y7" s="517"/>
      <c r="Z7" s="517"/>
      <c r="AA7" s="517"/>
      <c r="AB7" s="517"/>
      <c r="AC7" s="517"/>
      <c r="AD7" s="518"/>
      <c r="AE7" s="506"/>
      <c r="AF7" s="507"/>
      <c r="AG7" s="507"/>
      <c r="AH7" s="507"/>
      <c r="AI7" s="507"/>
      <c r="AJ7" s="507"/>
      <c r="AK7" s="508"/>
    </row>
    <row r="8" spans="1:37" ht="30" customHeight="1" x14ac:dyDescent="0.4">
      <c r="A8" s="49"/>
      <c r="B8" s="49"/>
      <c r="C8" s="528"/>
      <c r="D8" s="529"/>
      <c r="E8" s="529"/>
      <c r="F8" s="529"/>
      <c r="G8" s="530"/>
      <c r="H8" s="362" t="s">
        <v>288</v>
      </c>
      <c r="I8" s="266"/>
      <c r="J8" s="266"/>
      <c r="K8" s="266"/>
      <c r="L8" s="266"/>
      <c r="M8" s="266"/>
      <c r="N8" s="509"/>
      <c r="O8" s="513">
        <v>0</v>
      </c>
      <c r="P8" s="514"/>
      <c r="Q8" s="514"/>
      <c r="R8" s="514"/>
      <c r="S8" s="514"/>
      <c r="T8" s="514"/>
      <c r="U8" s="514"/>
      <c r="V8" s="515"/>
      <c r="W8" s="503">
        <f t="shared" si="0"/>
        <v>0</v>
      </c>
      <c r="X8" s="504"/>
      <c r="Y8" s="504"/>
      <c r="Z8" s="504"/>
      <c r="AA8" s="504"/>
      <c r="AB8" s="504"/>
      <c r="AC8" s="504"/>
      <c r="AD8" s="505"/>
      <c r="AE8" s="506"/>
      <c r="AF8" s="507"/>
      <c r="AG8" s="507"/>
      <c r="AH8" s="507"/>
      <c r="AI8" s="507"/>
      <c r="AJ8" s="507"/>
      <c r="AK8" s="508"/>
    </row>
    <row r="9" spans="1:37" ht="30" customHeight="1" x14ac:dyDescent="0.4">
      <c r="A9" s="49"/>
      <c r="B9" s="49"/>
      <c r="C9" s="531"/>
      <c r="D9" s="532"/>
      <c r="E9" s="532"/>
      <c r="F9" s="532"/>
      <c r="G9" s="533"/>
      <c r="H9" s="362" t="s">
        <v>289</v>
      </c>
      <c r="I9" s="266"/>
      <c r="J9" s="266"/>
      <c r="K9" s="266"/>
      <c r="L9" s="266"/>
      <c r="M9" s="266"/>
      <c r="N9" s="509"/>
      <c r="O9" s="510">
        <v>0</v>
      </c>
      <c r="P9" s="511"/>
      <c r="Q9" s="511"/>
      <c r="R9" s="511"/>
      <c r="S9" s="511"/>
      <c r="T9" s="511"/>
      <c r="U9" s="511"/>
      <c r="V9" s="512"/>
      <c r="W9" s="503">
        <f t="shared" si="0"/>
        <v>0</v>
      </c>
      <c r="X9" s="504"/>
      <c r="Y9" s="504"/>
      <c r="Z9" s="504"/>
      <c r="AA9" s="504"/>
      <c r="AB9" s="504"/>
      <c r="AC9" s="504"/>
      <c r="AD9" s="505"/>
      <c r="AE9" s="506"/>
      <c r="AF9" s="507"/>
      <c r="AG9" s="507"/>
      <c r="AH9" s="507"/>
      <c r="AI9" s="507"/>
      <c r="AJ9" s="507"/>
      <c r="AK9" s="508"/>
    </row>
    <row r="10" spans="1:37" ht="30" customHeight="1" x14ac:dyDescent="0.4">
      <c r="A10" s="49"/>
      <c r="B10" s="49"/>
      <c r="C10" s="525" t="s">
        <v>290</v>
      </c>
      <c r="D10" s="526"/>
      <c r="E10" s="526"/>
      <c r="F10" s="526"/>
      <c r="G10" s="527"/>
      <c r="H10" s="362" t="s">
        <v>291</v>
      </c>
      <c r="I10" s="266"/>
      <c r="J10" s="266"/>
      <c r="K10" s="266"/>
      <c r="L10" s="266"/>
      <c r="M10" s="266"/>
      <c r="N10" s="509"/>
      <c r="O10" s="513">
        <f>SUM('3부.Ⅱ.2'!Q6:U11)</f>
        <v>0</v>
      </c>
      <c r="P10" s="514"/>
      <c r="Q10" s="514"/>
      <c r="R10" s="514"/>
      <c r="S10" s="514"/>
      <c r="T10" s="514"/>
      <c r="U10" s="514"/>
      <c r="V10" s="515"/>
      <c r="W10" s="503">
        <f t="shared" si="0"/>
        <v>0</v>
      </c>
      <c r="X10" s="504"/>
      <c r="Y10" s="504"/>
      <c r="Z10" s="504"/>
      <c r="AA10" s="504"/>
      <c r="AB10" s="504"/>
      <c r="AC10" s="504"/>
      <c r="AD10" s="505"/>
      <c r="AE10" s="506"/>
      <c r="AF10" s="507"/>
      <c r="AG10" s="507"/>
      <c r="AH10" s="507"/>
      <c r="AI10" s="507"/>
      <c r="AJ10" s="507"/>
      <c r="AK10" s="508"/>
    </row>
    <row r="11" spans="1:37" ht="30" customHeight="1" x14ac:dyDescent="0.4">
      <c r="A11" s="49"/>
      <c r="B11" s="49"/>
      <c r="C11" s="528"/>
      <c r="D11" s="529"/>
      <c r="E11" s="529"/>
      <c r="F11" s="529"/>
      <c r="G11" s="530"/>
      <c r="H11" s="362" t="s">
        <v>292</v>
      </c>
      <c r="I11" s="266"/>
      <c r="J11" s="266"/>
      <c r="K11" s="266"/>
      <c r="L11" s="266"/>
      <c r="M11" s="266"/>
      <c r="N11" s="509"/>
      <c r="O11" s="513">
        <f>SUM('3부.Ⅱ.2'!K6:P11)</f>
        <v>0</v>
      </c>
      <c r="P11" s="514"/>
      <c r="Q11" s="514"/>
      <c r="R11" s="514"/>
      <c r="S11" s="514"/>
      <c r="T11" s="514"/>
      <c r="U11" s="514"/>
      <c r="V11" s="515"/>
      <c r="W11" s="503">
        <f t="shared" si="0"/>
        <v>0</v>
      </c>
      <c r="X11" s="504"/>
      <c r="Y11" s="504"/>
      <c r="Z11" s="504"/>
      <c r="AA11" s="504"/>
      <c r="AB11" s="504"/>
      <c r="AC11" s="504"/>
      <c r="AD11" s="505"/>
      <c r="AE11" s="506"/>
      <c r="AF11" s="507"/>
      <c r="AG11" s="507"/>
      <c r="AH11" s="507"/>
      <c r="AI11" s="507"/>
      <c r="AJ11" s="507"/>
      <c r="AK11" s="508"/>
    </row>
    <row r="12" spans="1:37" ht="30" customHeight="1" x14ac:dyDescent="0.4">
      <c r="A12" s="49"/>
      <c r="B12" s="49"/>
      <c r="C12" s="531"/>
      <c r="D12" s="532"/>
      <c r="E12" s="532"/>
      <c r="F12" s="532"/>
      <c r="G12" s="533"/>
      <c r="H12" s="362" t="s">
        <v>283</v>
      </c>
      <c r="I12" s="266"/>
      <c r="J12" s="266"/>
      <c r="K12" s="266"/>
      <c r="L12" s="266"/>
      <c r="M12" s="266"/>
      <c r="N12" s="509"/>
      <c r="O12" s="522">
        <f>SUM('3부.Ⅱ.2'!V6:AA11)</f>
        <v>19680322901</v>
      </c>
      <c r="P12" s="523"/>
      <c r="Q12" s="523"/>
      <c r="R12" s="523"/>
      <c r="S12" s="523"/>
      <c r="T12" s="523"/>
      <c r="U12" s="523"/>
      <c r="V12" s="524"/>
      <c r="W12" s="503">
        <f t="shared" si="0"/>
        <v>0.9998973647090903</v>
      </c>
      <c r="X12" s="504"/>
      <c r="Y12" s="504"/>
      <c r="Z12" s="504"/>
      <c r="AA12" s="504"/>
      <c r="AB12" s="504"/>
      <c r="AC12" s="504"/>
      <c r="AD12" s="505"/>
      <c r="AE12" s="506"/>
      <c r="AF12" s="507"/>
      <c r="AG12" s="507"/>
      <c r="AH12" s="507"/>
      <c r="AI12" s="507"/>
      <c r="AJ12" s="507"/>
      <c r="AK12" s="508"/>
    </row>
    <row r="13" spans="1:37" ht="30" customHeight="1" x14ac:dyDescent="0.4">
      <c r="A13" s="49"/>
      <c r="B13" s="49"/>
      <c r="C13" s="362" t="s">
        <v>200</v>
      </c>
      <c r="D13" s="266"/>
      <c r="E13" s="266"/>
      <c r="F13" s="266"/>
      <c r="G13" s="509"/>
      <c r="H13" s="362" t="s">
        <v>293</v>
      </c>
      <c r="I13" s="266"/>
      <c r="J13" s="266"/>
      <c r="K13" s="266"/>
      <c r="L13" s="266"/>
      <c r="M13" s="266"/>
      <c r="N13" s="509"/>
      <c r="O13" s="513">
        <f>SUM('3부.Ⅱ.3'!AF6:AF14)</f>
        <v>2006419</v>
      </c>
      <c r="P13" s="514"/>
      <c r="Q13" s="514"/>
      <c r="R13" s="514"/>
      <c r="S13" s="514"/>
      <c r="T13" s="514"/>
      <c r="U13" s="514"/>
      <c r="V13" s="515"/>
      <c r="W13" s="503">
        <f t="shared" si="0"/>
        <v>1.0194004847859016E-4</v>
      </c>
      <c r="X13" s="504"/>
      <c r="Y13" s="504"/>
      <c r="Z13" s="504"/>
      <c r="AA13" s="504"/>
      <c r="AB13" s="504"/>
      <c r="AC13" s="504"/>
      <c r="AD13" s="505"/>
      <c r="AE13" s="506"/>
      <c r="AF13" s="507"/>
      <c r="AG13" s="507"/>
      <c r="AH13" s="507"/>
      <c r="AI13" s="507"/>
      <c r="AJ13" s="507"/>
      <c r="AK13" s="508"/>
    </row>
    <row r="14" spans="1:37" ht="30" customHeight="1" x14ac:dyDescent="0.4">
      <c r="A14" s="49"/>
      <c r="B14" s="49"/>
      <c r="C14" s="362" t="s">
        <v>294</v>
      </c>
      <c r="D14" s="266"/>
      <c r="E14" s="266"/>
      <c r="F14" s="266"/>
      <c r="G14" s="509"/>
      <c r="H14" s="362" t="s">
        <v>295</v>
      </c>
      <c r="I14" s="266"/>
      <c r="J14" s="266"/>
      <c r="K14" s="266"/>
      <c r="L14" s="266"/>
      <c r="M14" s="266"/>
      <c r="N14" s="509"/>
      <c r="O14" s="513">
        <f>SUM('3부.Ⅱ.4'!O5:W9)</f>
        <v>0</v>
      </c>
      <c r="P14" s="514"/>
      <c r="Q14" s="514"/>
      <c r="R14" s="514"/>
      <c r="S14" s="514"/>
      <c r="T14" s="514"/>
      <c r="U14" s="514"/>
      <c r="V14" s="515"/>
      <c r="W14" s="503">
        <f t="shared" si="0"/>
        <v>0</v>
      </c>
      <c r="X14" s="504"/>
      <c r="Y14" s="504"/>
      <c r="Z14" s="504"/>
      <c r="AA14" s="504"/>
      <c r="AB14" s="504"/>
      <c r="AC14" s="504"/>
      <c r="AD14" s="505"/>
      <c r="AE14" s="506"/>
      <c r="AF14" s="507"/>
      <c r="AG14" s="507"/>
      <c r="AH14" s="507"/>
      <c r="AI14" s="507"/>
      <c r="AJ14" s="507"/>
      <c r="AK14" s="508"/>
    </row>
    <row r="15" spans="1:37" ht="30" customHeight="1" x14ac:dyDescent="0.4">
      <c r="A15" s="49"/>
      <c r="B15" s="49"/>
      <c r="C15" s="307" t="s">
        <v>296</v>
      </c>
      <c r="D15" s="307"/>
      <c r="E15" s="307"/>
      <c r="F15" s="307"/>
      <c r="G15" s="307"/>
      <c r="H15" s="307"/>
      <c r="I15" s="307"/>
      <c r="J15" s="307"/>
      <c r="K15" s="307"/>
      <c r="L15" s="307"/>
      <c r="M15" s="307"/>
      <c r="N15" s="307"/>
      <c r="O15" s="510">
        <v>13684</v>
      </c>
      <c r="P15" s="511"/>
      <c r="Q15" s="511"/>
      <c r="R15" s="511"/>
      <c r="S15" s="511"/>
      <c r="T15" s="511"/>
      <c r="U15" s="511"/>
      <c r="V15" s="512"/>
      <c r="W15" s="503">
        <f t="shared" si="0"/>
        <v>6.9524243110787325E-7</v>
      </c>
      <c r="X15" s="504"/>
      <c r="Y15" s="504"/>
      <c r="Z15" s="504"/>
      <c r="AA15" s="504"/>
      <c r="AB15" s="504"/>
      <c r="AC15" s="504"/>
      <c r="AD15" s="505"/>
      <c r="AE15" s="506"/>
      <c r="AF15" s="507"/>
      <c r="AG15" s="507"/>
      <c r="AH15" s="507"/>
      <c r="AI15" s="507"/>
      <c r="AJ15" s="507"/>
      <c r="AK15" s="508"/>
    </row>
    <row r="16" spans="1:37" ht="30" customHeight="1" x14ac:dyDescent="0.4">
      <c r="A16" s="49"/>
      <c r="B16" s="49"/>
      <c r="C16" s="307" t="s">
        <v>284</v>
      </c>
      <c r="D16" s="307"/>
      <c r="E16" s="307"/>
      <c r="F16" s="307"/>
      <c r="G16" s="307"/>
      <c r="H16" s="307"/>
      <c r="I16" s="307"/>
      <c r="J16" s="307"/>
      <c r="K16" s="307"/>
      <c r="L16" s="307"/>
      <c r="M16" s="307"/>
      <c r="N16" s="307"/>
      <c r="O16" s="513">
        <f>SUM(O7:V15)</f>
        <v>19682343004</v>
      </c>
      <c r="P16" s="514"/>
      <c r="Q16" s="514"/>
      <c r="R16" s="514"/>
      <c r="S16" s="514"/>
      <c r="T16" s="514"/>
      <c r="U16" s="514"/>
      <c r="V16" s="515"/>
      <c r="W16" s="516">
        <f>SUM(W7:AD15)</f>
        <v>1</v>
      </c>
      <c r="X16" s="517"/>
      <c r="Y16" s="517"/>
      <c r="Z16" s="517"/>
      <c r="AA16" s="517"/>
      <c r="AB16" s="517"/>
      <c r="AC16" s="517"/>
      <c r="AD16" s="518"/>
      <c r="AE16" s="519"/>
      <c r="AF16" s="520"/>
      <c r="AG16" s="520"/>
      <c r="AH16" s="520"/>
      <c r="AI16" s="520"/>
      <c r="AJ16" s="520"/>
      <c r="AK16" s="521"/>
    </row>
    <row r="17" spans="1:46" ht="18.75" customHeight="1" x14ac:dyDescent="0.45">
      <c r="C17" s="46" t="s">
        <v>285</v>
      </c>
      <c r="D17" s="109"/>
      <c r="E17" s="462" t="s">
        <v>297</v>
      </c>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
      <c r="AK17" s="46"/>
    </row>
    <row r="18" spans="1:46" ht="18.75" customHeight="1" x14ac:dyDescent="0.45">
      <c r="A18" s="19"/>
      <c r="B18" s="18"/>
      <c r="C18" s="18"/>
      <c r="D18" s="47"/>
      <c r="E18" s="499" t="s">
        <v>298</v>
      </c>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23"/>
      <c r="AJ18" s="23"/>
      <c r="AK18" s="23"/>
      <c r="AL18" s="16"/>
      <c r="AO18"/>
    </row>
    <row r="19" spans="1:46" ht="26.25" customHeight="1" x14ac:dyDescent="0.45">
      <c r="A19" s="25"/>
      <c r="B19" s="24"/>
      <c r="C19" s="23"/>
      <c r="D19" s="2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90" t="s">
        <v>219</v>
      </c>
      <c r="AP19" s="1"/>
      <c r="AQ19" s="1"/>
      <c r="AR19" s="1"/>
      <c r="AS19" s="1"/>
      <c r="AT19" s="1"/>
    </row>
    <row r="23" spans="1:46" ht="67.5" customHeight="1" x14ac:dyDescent="0.45">
      <c r="A23" s="242" t="s">
        <v>330</v>
      </c>
      <c r="B23" s="477"/>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8"/>
    </row>
  </sheetData>
  <sheetProtection formatCells="0" formatRows="0"/>
  <protectedRanges>
    <protectedRange sqref="AE7:AK15" name="범위1"/>
    <protectedRange sqref="A18:AK29 D17:E17" name="범위2"/>
  </protectedRanges>
  <mergeCells count="54">
    <mergeCell ref="A2:AK2"/>
    <mergeCell ref="A4:AK4"/>
    <mergeCell ref="A23:AK23"/>
    <mergeCell ref="C6:N6"/>
    <mergeCell ref="O6:V6"/>
    <mergeCell ref="W6:AD6"/>
    <mergeCell ref="AE6:AK6"/>
    <mergeCell ref="C7:G9"/>
    <mergeCell ref="H7:N7"/>
    <mergeCell ref="O7:V7"/>
    <mergeCell ref="W7:AD7"/>
    <mergeCell ref="AE7:AK7"/>
    <mergeCell ref="H8:N8"/>
    <mergeCell ref="AE11:AK11"/>
    <mergeCell ref="H12:N12"/>
    <mergeCell ref="O8:V8"/>
    <mergeCell ref="W8:AD8"/>
    <mergeCell ref="AE8:AK8"/>
    <mergeCell ref="H9:N9"/>
    <mergeCell ref="O9:V9"/>
    <mergeCell ref="W9:AD9"/>
    <mergeCell ref="AE9:AK9"/>
    <mergeCell ref="O13:V13"/>
    <mergeCell ref="W13:AD13"/>
    <mergeCell ref="AE13:AK13"/>
    <mergeCell ref="C13:G13"/>
    <mergeCell ref="O12:V12"/>
    <mergeCell ref="W12:AD12"/>
    <mergeCell ref="AE12:AK12"/>
    <mergeCell ref="H13:N13"/>
    <mergeCell ref="C10:G12"/>
    <mergeCell ref="H10:N10"/>
    <mergeCell ref="O10:V10"/>
    <mergeCell ref="W10:AD10"/>
    <mergeCell ref="AE10:AK10"/>
    <mergeCell ref="H11:N11"/>
    <mergeCell ref="O11:V11"/>
    <mergeCell ref="W11:AD11"/>
    <mergeCell ref="E19:AK19"/>
    <mergeCell ref="E17:AI17"/>
    <mergeCell ref="C16:N16"/>
    <mergeCell ref="O16:V16"/>
    <mergeCell ref="W16:AD16"/>
    <mergeCell ref="AE16:AK16"/>
    <mergeCell ref="W14:AD14"/>
    <mergeCell ref="AE14:AK14"/>
    <mergeCell ref="C14:G14"/>
    <mergeCell ref="H14:N14"/>
    <mergeCell ref="E18:AH18"/>
    <mergeCell ref="C15:N15"/>
    <mergeCell ref="O15:V15"/>
    <mergeCell ref="W15:AD15"/>
    <mergeCell ref="AE15:AK15"/>
    <mergeCell ref="O14:V14"/>
  </mergeCells>
  <phoneticPr fontId="2" type="noConversion"/>
  <pageMargins left="0.59055118110236227" right="0.47244094488188981" top="0.74803149606299213" bottom="0.74803149606299213" header="0.31496062992125984" footer="0.31496062992125984"/>
  <pageSetup paperSize="9" scale="9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AM27"/>
  <sheetViews>
    <sheetView showZeros="0" view="pageBreakPreview" zoomScaleNormal="85" zoomScaleSheetLayoutView="100" workbookViewId="0">
      <selection activeCell="AF9" sqref="AF9:AJ9"/>
    </sheetView>
  </sheetViews>
  <sheetFormatPr defaultRowHeight="17" x14ac:dyDescent="0.45"/>
  <cols>
    <col min="1" max="4" width="1.08203125" style="1" customWidth="1"/>
    <col min="5" max="37" width="2.33203125" style="1" customWidth="1"/>
    <col min="38" max="38" width="22.5" style="1" customWidth="1"/>
    <col min="39" max="39" width="9" style="1"/>
  </cols>
  <sheetData>
    <row r="2" spans="1:39" ht="19.5" x14ac:dyDescent="0.45">
      <c r="A2" s="245" t="s">
        <v>19</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39" x14ac:dyDescent="0.45">
      <c r="A3" s="29"/>
      <c r="B3" s="29"/>
      <c r="C3" s="29"/>
      <c r="D3" s="29"/>
      <c r="E3" s="29"/>
      <c r="F3" s="29"/>
      <c r="G3" s="29"/>
      <c r="H3" s="29"/>
      <c r="I3" s="29"/>
      <c r="J3" s="29"/>
      <c r="K3" s="29"/>
      <c r="L3" s="29"/>
      <c r="M3" s="29"/>
      <c r="N3" s="29"/>
      <c r="O3" s="29"/>
      <c r="P3" s="29"/>
    </row>
    <row r="4" spans="1:39" ht="17.5" x14ac:dyDescent="0.45">
      <c r="A4" s="29"/>
      <c r="B4" s="29"/>
      <c r="C4" s="29"/>
      <c r="D4" s="29"/>
      <c r="E4" s="29"/>
      <c r="F4" s="29"/>
      <c r="G4" s="29"/>
      <c r="H4" s="29"/>
      <c r="I4" s="29"/>
      <c r="J4" s="29"/>
      <c r="K4" s="29"/>
      <c r="L4" s="29"/>
      <c r="M4" s="29"/>
      <c r="N4" s="29"/>
      <c r="O4" s="29"/>
      <c r="P4" s="29"/>
      <c r="Y4" s="9"/>
      <c r="Z4" s="9"/>
      <c r="AA4" s="9"/>
      <c r="AB4" s="9"/>
      <c r="AC4" s="9"/>
      <c r="AD4" s="9"/>
      <c r="AE4" s="9"/>
      <c r="AF4" s="9"/>
      <c r="AG4" s="9"/>
      <c r="AH4" s="9"/>
      <c r="AI4" s="9"/>
      <c r="AJ4" s="9"/>
      <c r="AK4" s="9"/>
    </row>
    <row r="5" spans="1:39" ht="19.5" customHeight="1" x14ac:dyDescent="0.45">
      <c r="A5" s="246" t="s">
        <v>20</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19"/>
      <c r="AI5" s="19"/>
      <c r="AJ5" s="19"/>
      <c r="AK5" s="37"/>
      <c r="AL5" s="16"/>
    </row>
    <row r="6" spans="1:39" ht="19.5" x14ac:dyDescent="0.4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37"/>
      <c r="AL6" s="16"/>
    </row>
    <row r="7" spans="1:39" ht="19.5" x14ac:dyDescent="0.45">
      <c r="A7" s="19"/>
      <c r="B7" s="247" t="s">
        <v>21</v>
      </c>
      <c r="C7" s="247"/>
      <c r="D7" s="247"/>
      <c r="E7" s="247"/>
      <c r="F7" s="247"/>
      <c r="G7" s="247"/>
      <c r="H7" s="247"/>
      <c r="I7" s="247"/>
      <c r="J7" s="247"/>
      <c r="K7" s="247"/>
      <c r="L7" s="247"/>
      <c r="M7" s="247"/>
      <c r="N7" s="247"/>
      <c r="O7" s="247"/>
      <c r="P7" s="247"/>
      <c r="Q7" s="19"/>
      <c r="R7" s="19"/>
      <c r="S7" s="19"/>
      <c r="T7" s="19"/>
      <c r="U7" s="19"/>
      <c r="V7" s="19"/>
      <c r="W7" s="19"/>
      <c r="X7" s="19"/>
      <c r="Y7" s="19"/>
      <c r="Z7" s="19"/>
      <c r="AA7" s="19"/>
      <c r="AB7" s="19"/>
      <c r="AC7" s="19"/>
      <c r="AD7" s="19"/>
      <c r="AE7" s="19"/>
      <c r="AF7" s="19"/>
      <c r="AG7" s="19"/>
      <c r="AH7" s="19"/>
      <c r="AI7" s="19"/>
      <c r="AJ7" s="19"/>
      <c r="AK7" s="37"/>
      <c r="AL7" s="16"/>
    </row>
    <row r="8" spans="1:39" ht="19.5" x14ac:dyDescent="0.45">
      <c r="A8" s="19"/>
      <c r="B8" s="18"/>
      <c r="C8" s="18"/>
      <c r="D8" s="18"/>
      <c r="E8" s="18"/>
      <c r="F8" s="18"/>
      <c r="G8" s="18"/>
      <c r="H8" s="18"/>
      <c r="I8" s="18"/>
      <c r="J8" s="18"/>
      <c r="K8" s="18"/>
      <c r="L8" s="18"/>
      <c r="M8" s="18"/>
      <c r="N8" s="18"/>
      <c r="O8" s="18"/>
      <c r="P8" s="18"/>
      <c r="Q8" s="19"/>
      <c r="R8" s="19"/>
      <c r="S8" s="19"/>
      <c r="T8" s="19"/>
      <c r="U8" s="19"/>
      <c r="V8" s="19"/>
      <c r="W8" s="19"/>
      <c r="X8" s="19"/>
      <c r="Y8" s="19"/>
      <c r="Z8" s="19"/>
      <c r="AA8" s="19"/>
      <c r="AB8" s="19"/>
      <c r="AC8" s="19"/>
      <c r="AD8" s="19"/>
      <c r="AE8" s="19"/>
      <c r="AF8" s="19"/>
      <c r="AG8" s="19"/>
      <c r="AH8" s="19"/>
      <c r="AI8" s="19"/>
      <c r="AJ8" s="19"/>
      <c r="AK8" s="37"/>
      <c r="AL8" s="36" t="s">
        <v>22</v>
      </c>
    </row>
    <row r="9" spans="1:39" s="28" customFormat="1" ht="57" customHeight="1" x14ac:dyDescent="0.45">
      <c r="A9" s="32"/>
      <c r="B9" s="32"/>
      <c r="C9" s="31"/>
      <c r="D9" s="31"/>
      <c r="E9" s="248" t="s">
        <v>23</v>
      </c>
      <c r="F9" s="248"/>
      <c r="G9" s="248"/>
      <c r="H9" s="248"/>
      <c r="I9" s="248"/>
      <c r="J9" s="248"/>
      <c r="K9" s="248"/>
      <c r="L9" s="248"/>
      <c r="M9" s="248"/>
      <c r="N9" s="248"/>
      <c r="O9" s="248"/>
      <c r="P9" s="249" t="str">
        <f>표지!E28</f>
        <v>이에스알켄달스퀘어위탁관리부동산투자회사(주)</v>
      </c>
      <c r="Q9" s="250"/>
      <c r="R9" s="250"/>
      <c r="S9" s="250"/>
      <c r="T9" s="250"/>
      <c r="U9" s="250"/>
      <c r="V9" s="250"/>
      <c r="W9" s="250"/>
      <c r="X9" s="250"/>
      <c r="Y9" s="250"/>
      <c r="Z9" s="250"/>
      <c r="AA9" s="35" t="str">
        <f>IF(AL9="상장","(","")</f>
        <v>(</v>
      </c>
      <c r="AB9" s="251" t="str">
        <f>IF(AL9="상장","상장일자:","")</f>
        <v>상장일자:</v>
      </c>
      <c r="AC9" s="251"/>
      <c r="AD9" s="251"/>
      <c r="AE9" s="251"/>
      <c r="AF9" s="252" t="s">
        <v>1186</v>
      </c>
      <c r="AG9" s="252"/>
      <c r="AH9" s="252"/>
      <c r="AI9" s="252"/>
      <c r="AJ9" s="252"/>
      <c r="AK9" s="34" t="str">
        <f>IF(AL9="상장",")","")</f>
        <v>)</v>
      </c>
      <c r="AL9" s="33" t="s">
        <v>1185</v>
      </c>
      <c r="AM9" s="29"/>
    </row>
    <row r="10" spans="1:39" s="28" customFormat="1" ht="18.75" customHeight="1" x14ac:dyDescent="0.45">
      <c r="A10" s="32"/>
      <c r="B10" s="32"/>
      <c r="C10" s="31"/>
      <c r="D10" s="31"/>
      <c r="E10" s="253" t="s">
        <v>24</v>
      </c>
      <c r="F10" s="254"/>
      <c r="G10" s="254"/>
      <c r="H10" s="254"/>
      <c r="I10" s="254"/>
      <c r="J10" s="254"/>
      <c r="K10" s="254"/>
      <c r="L10" s="254"/>
      <c r="M10" s="254"/>
      <c r="N10" s="254"/>
      <c r="O10" s="255"/>
      <c r="P10" s="256" t="s">
        <v>1084</v>
      </c>
      <c r="Q10" s="257"/>
      <c r="R10" s="257"/>
      <c r="S10" s="257"/>
      <c r="T10" s="257"/>
      <c r="U10" s="257"/>
      <c r="V10" s="257"/>
      <c r="W10" s="257"/>
      <c r="X10" s="257"/>
      <c r="Y10" s="257"/>
      <c r="Z10" s="257"/>
      <c r="AA10" s="257"/>
      <c r="AB10" s="257"/>
      <c r="AC10" s="257"/>
      <c r="AD10" s="257"/>
      <c r="AE10" s="257"/>
      <c r="AF10" s="257"/>
      <c r="AG10" s="257"/>
      <c r="AH10" s="257"/>
      <c r="AI10" s="257"/>
      <c r="AJ10" s="257"/>
      <c r="AK10" s="258"/>
      <c r="AL10" s="30"/>
      <c r="AM10" s="29"/>
    </row>
    <row r="11" spans="1:39" s="28" customFormat="1" ht="37.5" customHeight="1" x14ac:dyDescent="0.45">
      <c r="A11" s="32"/>
      <c r="B11" s="32"/>
      <c r="C11" s="31"/>
      <c r="D11" s="31"/>
      <c r="E11" s="253" t="s">
        <v>25</v>
      </c>
      <c r="F11" s="254"/>
      <c r="G11" s="254"/>
      <c r="H11" s="254"/>
      <c r="I11" s="254"/>
      <c r="J11" s="254"/>
      <c r="K11" s="254"/>
      <c r="L11" s="254"/>
      <c r="M11" s="254"/>
      <c r="N11" s="254"/>
      <c r="O11" s="255"/>
      <c r="P11" s="259" t="str">
        <f>표지!E30</f>
        <v>서울시 영등포구 국제금융로 10 Three IFC 35층</v>
      </c>
      <c r="Q11" s="260"/>
      <c r="R11" s="260"/>
      <c r="S11" s="260"/>
      <c r="T11" s="260"/>
      <c r="U11" s="260"/>
      <c r="V11" s="260"/>
      <c r="W11" s="260"/>
      <c r="X11" s="260"/>
      <c r="Y11" s="260"/>
      <c r="Z11" s="260"/>
      <c r="AA11" s="260"/>
      <c r="AB11" s="260"/>
      <c r="AC11" s="260"/>
      <c r="AD11" s="260"/>
      <c r="AE11" s="260"/>
      <c r="AF11" s="260"/>
      <c r="AG11" s="260"/>
      <c r="AH11" s="260"/>
      <c r="AI11" s="260"/>
      <c r="AJ11" s="260"/>
      <c r="AK11" s="261"/>
      <c r="AL11" s="30"/>
      <c r="AM11" s="29"/>
    </row>
    <row r="12" spans="1:39" ht="18.75" customHeight="1" x14ac:dyDescent="0.45">
      <c r="A12" s="19"/>
      <c r="B12" s="19"/>
      <c r="C12" s="19"/>
      <c r="D12" s="19"/>
      <c r="E12" s="262" t="s">
        <v>26</v>
      </c>
      <c r="F12" s="263"/>
      <c r="G12" s="263"/>
      <c r="H12" s="263"/>
      <c r="I12" s="263"/>
      <c r="J12" s="263"/>
      <c r="K12" s="263"/>
      <c r="L12" s="263"/>
      <c r="M12" s="263"/>
      <c r="N12" s="263"/>
      <c r="O12" s="263"/>
      <c r="P12" s="264" t="s">
        <v>27</v>
      </c>
      <c r="Q12" s="265"/>
      <c r="R12" s="265"/>
      <c r="S12" s="265"/>
      <c r="T12" s="265"/>
      <c r="U12" s="266" t="str">
        <f>표지!G6</f>
        <v>2021.11.30</v>
      </c>
      <c r="V12" s="266"/>
      <c r="W12" s="266"/>
      <c r="X12" s="266"/>
      <c r="Y12" s="266"/>
      <c r="Z12" s="266"/>
      <c r="AA12" s="267" t="s">
        <v>28</v>
      </c>
      <c r="AB12" s="267"/>
      <c r="AC12" s="267"/>
      <c r="AD12" s="267"/>
      <c r="AE12" s="267"/>
      <c r="AF12" s="267"/>
      <c r="AG12" s="267"/>
      <c r="AH12" s="267"/>
      <c r="AI12" s="267"/>
      <c r="AJ12" s="267"/>
      <c r="AK12" s="268"/>
      <c r="AL12" s="16"/>
    </row>
    <row r="13" spans="1:39" ht="18.75" customHeight="1" x14ac:dyDescent="0.45">
      <c r="A13" s="19"/>
      <c r="B13" s="19"/>
      <c r="C13" s="19"/>
      <c r="D13" s="19"/>
      <c r="E13" s="269" t="s">
        <v>29</v>
      </c>
      <c r="F13" s="269"/>
      <c r="G13" s="269"/>
      <c r="H13" s="269"/>
      <c r="I13" s="269"/>
      <c r="J13" s="269"/>
      <c r="K13" s="269"/>
      <c r="L13" s="269"/>
      <c r="M13" s="269"/>
      <c r="N13" s="269"/>
      <c r="O13" s="269"/>
      <c r="P13" s="270">
        <f>'5부.Ⅰ'!U79</f>
        <v>725325311393</v>
      </c>
      <c r="Q13" s="271"/>
      <c r="R13" s="271"/>
      <c r="S13" s="271"/>
      <c r="T13" s="271"/>
      <c r="U13" s="271"/>
      <c r="V13" s="271"/>
      <c r="W13" s="271"/>
      <c r="X13" s="271"/>
      <c r="Y13" s="271"/>
      <c r="Z13" s="271"/>
      <c r="AA13" s="272"/>
      <c r="AB13" s="272"/>
      <c r="AC13" s="272"/>
      <c r="AD13" s="272"/>
      <c r="AE13" s="272"/>
      <c r="AF13" s="272"/>
      <c r="AG13" s="272"/>
      <c r="AH13" s="272"/>
      <c r="AI13" s="272"/>
      <c r="AJ13" s="272"/>
      <c r="AK13" s="273"/>
      <c r="AL13" s="16"/>
    </row>
    <row r="14" spans="1:39" ht="18.75" customHeight="1" x14ac:dyDescent="0.45">
      <c r="A14" s="19"/>
      <c r="B14" s="19"/>
      <c r="C14" s="19"/>
      <c r="D14" s="19"/>
      <c r="E14" s="274" t="s">
        <v>30</v>
      </c>
      <c r="F14" s="274"/>
      <c r="G14" s="274"/>
      <c r="H14" s="274"/>
      <c r="I14" s="274"/>
      <c r="J14" s="274"/>
      <c r="K14" s="274"/>
      <c r="L14" s="274"/>
      <c r="M14" s="274"/>
      <c r="N14" s="274"/>
      <c r="O14" s="274"/>
      <c r="P14" s="275">
        <f>'5부.Ⅰ'!U112</f>
        <v>143259000000</v>
      </c>
      <c r="Q14" s="276"/>
      <c r="R14" s="276"/>
      <c r="S14" s="276"/>
      <c r="T14" s="276"/>
      <c r="U14" s="276"/>
      <c r="V14" s="276"/>
      <c r="W14" s="276"/>
      <c r="X14" s="276"/>
      <c r="Y14" s="276"/>
      <c r="Z14" s="276"/>
      <c r="AA14" s="277"/>
      <c r="AB14" s="277"/>
      <c r="AC14" s="277"/>
      <c r="AD14" s="277"/>
      <c r="AE14" s="277"/>
      <c r="AF14" s="277"/>
      <c r="AG14" s="277"/>
      <c r="AH14" s="277"/>
      <c r="AI14" s="277"/>
      <c r="AJ14" s="277"/>
      <c r="AK14" s="278"/>
      <c r="AL14" s="16"/>
    </row>
    <row r="15" spans="1:39" ht="18.75" customHeight="1" x14ac:dyDescent="0.45">
      <c r="A15" s="19"/>
      <c r="B15" s="19"/>
      <c r="C15" s="19"/>
      <c r="D15" s="19"/>
      <c r="E15" s="279" t="s">
        <v>31</v>
      </c>
      <c r="F15" s="279"/>
      <c r="G15" s="279"/>
      <c r="H15" s="279"/>
      <c r="I15" s="279"/>
      <c r="J15" s="279"/>
      <c r="K15" s="279"/>
      <c r="L15" s="279"/>
      <c r="M15" s="279"/>
      <c r="N15" s="279"/>
      <c r="O15" s="279"/>
      <c r="P15" s="280">
        <f>'5부.Ⅰ'!U110</f>
        <v>20922371809</v>
      </c>
      <c r="Q15" s="281"/>
      <c r="R15" s="281"/>
      <c r="S15" s="281"/>
      <c r="T15" s="281"/>
      <c r="U15" s="281"/>
      <c r="V15" s="281"/>
      <c r="W15" s="281"/>
      <c r="X15" s="281"/>
      <c r="Y15" s="281"/>
      <c r="Z15" s="281"/>
      <c r="AA15" s="282"/>
      <c r="AB15" s="282"/>
      <c r="AC15" s="282"/>
      <c r="AD15" s="282"/>
      <c r="AE15" s="282"/>
      <c r="AF15" s="282"/>
      <c r="AG15" s="282"/>
      <c r="AH15" s="282"/>
      <c r="AI15" s="282"/>
      <c r="AJ15" s="282"/>
      <c r="AK15" s="283"/>
      <c r="AL15" s="16"/>
    </row>
    <row r="16" spans="1:39" ht="18.75" customHeight="1" x14ac:dyDescent="0.45">
      <c r="A16" s="19"/>
      <c r="B16" s="19"/>
      <c r="C16" s="19"/>
      <c r="D16" s="19"/>
      <c r="E16" s="262" t="s">
        <v>32</v>
      </c>
      <c r="F16" s="263"/>
      <c r="G16" s="263"/>
      <c r="H16" s="263"/>
      <c r="I16" s="263"/>
      <c r="J16" s="263"/>
      <c r="K16" s="263"/>
      <c r="L16" s="263"/>
      <c r="M16" s="263"/>
      <c r="N16" s="263"/>
      <c r="O16" s="263"/>
      <c r="P16" s="256" t="s">
        <v>1075</v>
      </c>
      <c r="Q16" s="257"/>
      <c r="R16" s="257"/>
      <c r="S16" s="257"/>
      <c r="T16" s="257"/>
      <c r="U16" s="257"/>
      <c r="V16" s="257"/>
      <c r="W16" s="257"/>
      <c r="X16" s="257"/>
      <c r="Y16" s="257"/>
      <c r="Z16" s="257"/>
      <c r="AA16" s="257"/>
      <c r="AB16" s="257"/>
      <c r="AC16" s="257"/>
      <c r="AD16" s="257"/>
      <c r="AE16" s="257"/>
      <c r="AF16" s="257"/>
      <c r="AG16" s="257"/>
      <c r="AH16" s="257"/>
      <c r="AI16" s="257"/>
      <c r="AJ16" s="257"/>
      <c r="AK16" s="258"/>
      <c r="AL16" s="16"/>
    </row>
    <row r="17" spans="1:38" ht="18.75" customHeight="1" x14ac:dyDescent="0.45">
      <c r="A17" s="19"/>
      <c r="B17" s="19"/>
      <c r="C17" s="19"/>
      <c r="D17" s="19"/>
      <c r="E17" s="262" t="s">
        <v>33</v>
      </c>
      <c r="F17" s="263"/>
      <c r="G17" s="263"/>
      <c r="H17" s="263"/>
      <c r="I17" s="263"/>
      <c r="J17" s="263"/>
      <c r="K17" s="263"/>
      <c r="L17" s="263"/>
      <c r="M17" s="263"/>
      <c r="N17" s="263"/>
      <c r="O17" s="263"/>
      <c r="P17" s="256" t="s">
        <v>1085</v>
      </c>
      <c r="Q17" s="257"/>
      <c r="R17" s="257"/>
      <c r="S17" s="257"/>
      <c r="T17" s="257"/>
      <c r="U17" s="257"/>
      <c r="V17" s="257"/>
      <c r="W17" s="257"/>
      <c r="X17" s="257"/>
      <c r="Y17" s="257"/>
      <c r="Z17" s="257"/>
      <c r="AA17" s="257"/>
      <c r="AB17" s="257"/>
      <c r="AC17" s="257"/>
      <c r="AD17" s="257"/>
      <c r="AE17" s="257"/>
      <c r="AF17" s="257"/>
      <c r="AG17" s="257"/>
      <c r="AH17" s="257"/>
      <c r="AI17" s="257"/>
      <c r="AJ17" s="257"/>
      <c r="AK17" s="258"/>
      <c r="AL17" s="16"/>
    </row>
    <row r="18" spans="1:38" ht="18.75" customHeight="1" x14ac:dyDescent="0.45">
      <c r="A18" s="19"/>
      <c r="B18" s="19"/>
      <c r="C18" s="19"/>
      <c r="D18" s="19"/>
      <c r="E18" s="262" t="s">
        <v>34</v>
      </c>
      <c r="F18" s="263"/>
      <c r="G18" s="263"/>
      <c r="H18" s="263"/>
      <c r="I18" s="263"/>
      <c r="J18" s="263"/>
      <c r="K18" s="263"/>
      <c r="L18" s="263"/>
      <c r="M18" s="263"/>
      <c r="N18" s="263"/>
      <c r="O18" s="263"/>
      <c r="P18" s="256" t="s">
        <v>1086</v>
      </c>
      <c r="Q18" s="257"/>
      <c r="R18" s="257"/>
      <c r="S18" s="257"/>
      <c r="T18" s="257"/>
      <c r="U18" s="257"/>
      <c r="V18" s="257"/>
      <c r="W18" s="257"/>
      <c r="X18" s="257"/>
      <c r="Y18" s="257"/>
      <c r="Z18" s="257"/>
      <c r="AA18" s="257"/>
      <c r="AB18" s="257"/>
      <c r="AC18" s="257"/>
      <c r="AD18" s="257"/>
      <c r="AE18" s="257"/>
      <c r="AF18" s="257"/>
      <c r="AG18" s="257"/>
      <c r="AH18" s="257"/>
      <c r="AI18" s="257"/>
      <c r="AJ18" s="257"/>
      <c r="AK18" s="258"/>
      <c r="AL18" s="16"/>
    </row>
    <row r="19" spans="1:38" ht="18.75" customHeight="1" x14ac:dyDescent="0.45">
      <c r="A19" s="19"/>
      <c r="B19" s="19"/>
      <c r="C19" s="19"/>
      <c r="D19" s="19"/>
      <c r="E19" s="262" t="s">
        <v>35</v>
      </c>
      <c r="F19" s="263"/>
      <c r="G19" s="263"/>
      <c r="H19" s="263"/>
      <c r="I19" s="263"/>
      <c r="J19" s="263"/>
      <c r="K19" s="263"/>
      <c r="L19" s="263"/>
      <c r="M19" s="263"/>
      <c r="N19" s="263"/>
      <c r="O19" s="285"/>
      <c r="P19" s="292" t="s">
        <v>36</v>
      </c>
      <c r="Q19" s="293"/>
      <c r="R19" s="293"/>
      <c r="S19" s="293"/>
      <c r="T19" s="293"/>
      <c r="U19" s="293"/>
      <c r="V19" s="293"/>
      <c r="W19" s="293"/>
      <c r="X19" s="293"/>
      <c r="Y19" s="293"/>
      <c r="Z19" s="293"/>
      <c r="AA19" s="293"/>
      <c r="AB19" s="293"/>
      <c r="AC19" s="293"/>
      <c r="AD19" s="293"/>
      <c r="AE19" s="293"/>
      <c r="AF19" s="293"/>
      <c r="AG19" s="293"/>
      <c r="AH19" s="293"/>
      <c r="AI19" s="293"/>
      <c r="AJ19" s="293"/>
      <c r="AK19" s="294"/>
      <c r="AL19" s="16"/>
    </row>
    <row r="20" spans="1:38" ht="151.5" customHeight="1" x14ac:dyDescent="0.45">
      <c r="A20" s="25"/>
      <c r="B20" s="24"/>
      <c r="C20" s="23"/>
      <c r="D20" s="23"/>
      <c r="E20" s="286"/>
      <c r="F20" s="287"/>
      <c r="G20" s="287"/>
      <c r="H20" s="287"/>
      <c r="I20" s="287"/>
      <c r="J20" s="287"/>
      <c r="K20" s="287"/>
      <c r="L20" s="287"/>
      <c r="M20" s="287"/>
      <c r="N20" s="287"/>
      <c r="O20" s="288"/>
      <c r="P20" s="295" t="s">
        <v>1132</v>
      </c>
      <c r="Q20" s="296"/>
      <c r="R20" s="296"/>
      <c r="S20" s="296"/>
      <c r="T20" s="296"/>
      <c r="U20" s="296"/>
      <c r="V20" s="296"/>
      <c r="W20" s="296"/>
      <c r="X20" s="296"/>
      <c r="Y20" s="296"/>
      <c r="Z20" s="296"/>
      <c r="AA20" s="296"/>
      <c r="AB20" s="296"/>
      <c r="AC20" s="296"/>
      <c r="AD20" s="296"/>
      <c r="AE20" s="296"/>
      <c r="AF20" s="296"/>
      <c r="AG20" s="296"/>
      <c r="AH20" s="296"/>
      <c r="AI20" s="296"/>
      <c r="AJ20" s="296"/>
      <c r="AK20" s="297"/>
      <c r="AL20" s="20"/>
    </row>
    <row r="21" spans="1:38" ht="18.75" customHeight="1" x14ac:dyDescent="0.45">
      <c r="A21" s="19"/>
      <c r="B21" s="19"/>
      <c r="C21" s="19"/>
      <c r="D21" s="19"/>
      <c r="E21" s="286"/>
      <c r="F21" s="287"/>
      <c r="G21" s="287"/>
      <c r="H21" s="287"/>
      <c r="I21" s="287"/>
      <c r="J21" s="287"/>
      <c r="K21" s="287"/>
      <c r="L21" s="287"/>
      <c r="M21" s="287"/>
      <c r="N21" s="287"/>
      <c r="O21" s="288"/>
      <c r="P21" s="292" t="s">
        <v>37</v>
      </c>
      <c r="Q21" s="293"/>
      <c r="R21" s="293"/>
      <c r="S21" s="293"/>
      <c r="T21" s="293"/>
      <c r="U21" s="293"/>
      <c r="V21" s="293"/>
      <c r="W21" s="293"/>
      <c r="X21" s="293"/>
      <c r="Y21" s="293"/>
      <c r="Z21" s="293"/>
      <c r="AA21" s="293"/>
      <c r="AB21" s="293"/>
      <c r="AC21" s="293"/>
      <c r="AD21" s="293"/>
      <c r="AE21" s="293"/>
      <c r="AF21" s="293"/>
      <c r="AG21" s="293"/>
      <c r="AH21" s="293"/>
      <c r="AI21" s="293"/>
      <c r="AJ21" s="293"/>
      <c r="AK21" s="294"/>
      <c r="AL21" s="16"/>
    </row>
    <row r="22" spans="1:38" ht="52.5" customHeight="1" x14ac:dyDescent="0.45">
      <c r="A22" s="25"/>
      <c r="B22" s="24"/>
      <c r="C22" s="23"/>
      <c r="D22" s="23"/>
      <c r="E22" s="289"/>
      <c r="F22" s="290"/>
      <c r="G22" s="290"/>
      <c r="H22" s="290"/>
      <c r="I22" s="290"/>
      <c r="J22" s="290"/>
      <c r="K22" s="290"/>
      <c r="L22" s="290"/>
      <c r="M22" s="290"/>
      <c r="N22" s="290"/>
      <c r="O22" s="291"/>
      <c r="P22" s="298"/>
      <c r="Q22" s="299"/>
      <c r="R22" s="299"/>
      <c r="S22" s="299"/>
      <c r="T22" s="299"/>
      <c r="U22" s="299"/>
      <c r="V22" s="299"/>
      <c r="W22" s="299"/>
      <c r="X22" s="299"/>
      <c r="Y22" s="299"/>
      <c r="Z22" s="299"/>
      <c r="AA22" s="299"/>
      <c r="AB22" s="299"/>
      <c r="AC22" s="299"/>
      <c r="AD22" s="299"/>
      <c r="AE22" s="299"/>
      <c r="AF22" s="299"/>
      <c r="AG22" s="299"/>
      <c r="AH22" s="299"/>
      <c r="AI22" s="299"/>
      <c r="AJ22" s="299"/>
      <c r="AK22" s="300"/>
      <c r="AL22" s="20"/>
    </row>
    <row r="23" spans="1:38" ht="7.5" customHeight="1" x14ac:dyDescent="0.45">
      <c r="A23" s="25"/>
      <c r="B23" s="24"/>
      <c r="C23" s="23"/>
      <c r="D23" s="23"/>
      <c r="E23" s="22"/>
      <c r="F23" s="22"/>
      <c r="G23" s="22"/>
      <c r="H23" s="22"/>
      <c r="I23" s="22"/>
      <c r="J23" s="22"/>
      <c r="K23" s="22"/>
      <c r="L23" s="22"/>
      <c r="M23" s="22"/>
      <c r="N23" s="22"/>
      <c r="O23" s="22"/>
      <c r="P23" s="21"/>
      <c r="Q23" s="21"/>
      <c r="R23" s="21"/>
      <c r="S23" s="21"/>
      <c r="T23" s="21"/>
      <c r="U23" s="21"/>
      <c r="V23" s="21"/>
      <c r="W23" s="21"/>
      <c r="X23" s="21"/>
      <c r="Y23" s="21"/>
      <c r="Z23" s="21"/>
      <c r="AA23" s="21"/>
      <c r="AB23" s="21"/>
      <c r="AC23" s="21"/>
      <c r="AD23" s="21"/>
      <c r="AE23" s="21"/>
      <c r="AF23" s="21"/>
      <c r="AG23" s="21"/>
      <c r="AH23" s="21"/>
      <c r="AI23" s="21"/>
      <c r="AJ23" s="21"/>
      <c r="AK23" s="21"/>
      <c r="AL23" s="20"/>
    </row>
    <row r="24" spans="1:38" ht="26.25" customHeight="1" x14ac:dyDescent="0.45">
      <c r="A24" s="25"/>
      <c r="B24" s="24"/>
      <c r="C24" s="23"/>
      <c r="D24" s="23"/>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6" t="s">
        <v>38</v>
      </c>
    </row>
    <row r="25" spans="1:38" ht="38.25" customHeight="1" x14ac:dyDescent="0.45">
      <c r="A25" s="25"/>
      <c r="B25" s="24"/>
      <c r="C25" s="23"/>
      <c r="D25" s="23"/>
      <c r="E25" s="22"/>
      <c r="F25" s="22"/>
      <c r="G25" s="22"/>
      <c r="H25" s="22"/>
      <c r="I25" s="22"/>
      <c r="J25" s="22"/>
      <c r="K25" s="22"/>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0"/>
    </row>
    <row r="26" spans="1:38" ht="19.5" x14ac:dyDescent="0.45">
      <c r="A26" s="19"/>
      <c r="B26" s="18"/>
      <c r="C26" s="18"/>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1:38" ht="99.75" customHeight="1" x14ac:dyDescent="0.45">
      <c r="A27" s="242" t="s">
        <v>1050</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row>
  </sheetData>
  <sheetProtection formatCells="0" formatColumns="0" formatRows="0" insertHyperlinks="0" autoFilter="0" pivotTables="0"/>
  <protectedRanges>
    <protectedRange sqref="K10 E13" name="범위1"/>
  </protectedRanges>
  <mergeCells count="37">
    <mergeCell ref="E24:AK24"/>
    <mergeCell ref="A27:AK27"/>
    <mergeCell ref="E18:O18"/>
    <mergeCell ref="P18:AK18"/>
    <mergeCell ref="E19:O22"/>
    <mergeCell ref="P19:AK19"/>
    <mergeCell ref="P20:AK20"/>
    <mergeCell ref="P21:AK21"/>
    <mergeCell ref="P22:AK22"/>
    <mergeCell ref="E17:O17"/>
    <mergeCell ref="P17:AK17"/>
    <mergeCell ref="E13:O13"/>
    <mergeCell ref="P13:Z13"/>
    <mergeCell ref="AA13:AK13"/>
    <mergeCell ref="E14:O14"/>
    <mergeCell ref="P14:Z14"/>
    <mergeCell ref="AA14:AK14"/>
    <mergeCell ref="E15:O15"/>
    <mergeCell ref="P15:Z15"/>
    <mergeCell ref="AA15:AK15"/>
    <mergeCell ref="E16:O16"/>
    <mergeCell ref="P16:AK16"/>
    <mergeCell ref="E10:O10"/>
    <mergeCell ref="P10:AK10"/>
    <mergeCell ref="E11:O11"/>
    <mergeCell ref="P11:AK11"/>
    <mergeCell ref="E12:O12"/>
    <mergeCell ref="P12:T12"/>
    <mergeCell ref="U12:Z12"/>
    <mergeCell ref="AA12:AK12"/>
    <mergeCell ref="A2:AK2"/>
    <mergeCell ref="A5:AG5"/>
    <mergeCell ref="B7:P7"/>
    <mergeCell ref="E9:O9"/>
    <mergeCell ref="P9:Z9"/>
    <mergeCell ref="AB9:AE9"/>
    <mergeCell ref="AF9:AJ9"/>
  </mergeCells>
  <phoneticPr fontId="2" type="noConversion"/>
  <dataValidations count="1">
    <dataValidation type="list" allowBlank="1" showInputMessage="1" showErrorMessage="1" sqref="AL9" xr:uid="{00000000-0002-0000-0100-000000000000}">
      <formula1>"상장,비상장"</formula1>
    </dataValidation>
  </dataValidations>
  <pageMargins left="0.47244094488188981" right="0.47244094488188981" top="0.74803149606299213" bottom="0.74803149606299213"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2:AU29"/>
  <sheetViews>
    <sheetView showZeros="0" view="pageBreakPreview" zoomScaleNormal="100" zoomScaleSheetLayoutView="100" workbookViewId="0">
      <selection activeCell="X12" sqref="X12:AB12"/>
    </sheetView>
  </sheetViews>
  <sheetFormatPr defaultRowHeight="17" x14ac:dyDescent="0.45"/>
  <cols>
    <col min="1" max="2" width="1.08203125" style="1" customWidth="1"/>
    <col min="3" max="3" width="2.58203125" style="1" customWidth="1"/>
    <col min="4" max="4" width="1.08203125" style="1" customWidth="1"/>
    <col min="5" max="35" width="2.33203125" style="1" customWidth="1"/>
    <col min="36" max="41" width="9" style="1"/>
  </cols>
  <sheetData>
    <row r="2" spans="1:47" ht="20.25" customHeight="1" x14ac:dyDescent="0.45">
      <c r="A2" s="246" t="s">
        <v>300</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row>
    <row r="3" spans="1:47"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37"/>
    </row>
    <row r="4" spans="1:47" ht="18.75" customHeight="1" x14ac:dyDescent="0.45">
      <c r="A4" s="19"/>
      <c r="B4" s="246" t="s">
        <v>220</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16"/>
    </row>
    <row r="5" spans="1:47" ht="18.75" customHeight="1" x14ac:dyDescent="0.45">
      <c r="A5" s="19"/>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6"/>
    </row>
    <row r="6" spans="1:47" ht="17.25" customHeight="1" x14ac:dyDescent="0.45">
      <c r="C6" s="287" t="s">
        <v>301</v>
      </c>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P6" s="1"/>
      <c r="AQ6" s="1"/>
      <c r="AR6" s="1"/>
      <c r="AS6" s="1"/>
      <c r="AT6" s="1"/>
      <c r="AU6" s="1"/>
    </row>
    <row r="7" spans="1:47" ht="18.75" customHeight="1" x14ac:dyDescent="0.4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6"/>
    </row>
    <row r="8" spans="1:47" ht="30" customHeight="1" x14ac:dyDescent="0.4">
      <c r="A8" s="49"/>
      <c r="B8" s="49"/>
      <c r="C8" s="307" t="s">
        <v>299</v>
      </c>
      <c r="D8" s="307"/>
      <c r="E8" s="307"/>
      <c r="F8" s="307"/>
      <c r="G8" s="307"/>
      <c r="H8" s="307"/>
      <c r="I8" s="307"/>
      <c r="J8" s="307"/>
      <c r="K8" s="307"/>
      <c r="L8" s="307"/>
      <c r="M8" s="307"/>
      <c r="N8" s="307"/>
      <c r="O8" s="341" t="s">
        <v>302</v>
      </c>
      <c r="P8" s="341"/>
      <c r="Q8" s="341"/>
      <c r="R8" s="341"/>
      <c r="S8" s="341"/>
      <c r="T8" s="341"/>
      <c r="U8" s="341"/>
      <c r="V8" s="341"/>
      <c r="W8" s="341"/>
      <c r="X8" s="341" t="s">
        <v>280</v>
      </c>
      <c r="Y8" s="341"/>
      <c r="Z8" s="341"/>
      <c r="AA8" s="341"/>
      <c r="AB8" s="341"/>
      <c r="AC8" s="341" t="s">
        <v>68</v>
      </c>
      <c r="AD8" s="341"/>
      <c r="AE8" s="341"/>
      <c r="AF8" s="341"/>
      <c r="AG8" s="341"/>
      <c r="AH8" s="341"/>
      <c r="AI8" s="341"/>
    </row>
    <row r="9" spans="1:47" ht="30" customHeight="1" x14ac:dyDescent="0.4">
      <c r="A9" s="49"/>
      <c r="B9" s="49"/>
      <c r="C9" s="207">
        <v>1</v>
      </c>
      <c r="D9" s="534" t="str">
        <f>'2부.Ⅰ.1.1)'!D7</f>
        <v>ESR켄달스퀘어리츠</v>
      </c>
      <c r="E9" s="331"/>
      <c r="F9" s="331"/>
      <c r="G9" s="331"/>
      <c r="H9" s="331"/>
      <c r="I9" s="331"/>
      <c r="J9" s="331"/>
      <c r="K9" s="331"/>
      <c r="L9" s="331"/>
      <c r="M9" s="331"/>
      <c r="N9" s="331"/>
      <c r="O9" s="535"/>
      <c r="P9" s="535"/>
      <c r="Q9" s="535"/>
      <c r="R9" s="535"/>
      <c r="S9" s="535"/>
      <c r="T9" s="535"/>
      <c r="U9" s="535"/>
      <c r="V9" s="535"/>
      <c r="W9" s="535"/>
      <c r="X9" s="536" t="str">
        <f>IFERROR(O9/SUM(O9:W24),"")</f>
        <v/>
      </c>
      <c r="Y9" s="536"/>
      <c r="Z9" s="536"/>
      <c r="AA9" s="536"/>
      <c r="AB9" s="536"/>
      <c r="AC9" s="466"/>
      <c r="AD9" s="466"/>
      <c r="AE9" s="466"/>
      <c r="AF9" s="466"/>
      <c r="AG9" s="466"/>
      <c r="AH9" s="466"/>
      <c r="AI9" s="466"/>
    </row>
    <row r="10" spans="1:47" ht="30" customHeight="1" x14ac:dyDescent="0.4">
      <c r="A10" s="49"/>
      <c r="B10" s="49"/>
      <c r="C10" s="207">
        <v>2</v>
      </c>
      <c r="D10" s="534">
        <f>'2부.Ⅰ.1.1)'!D8</f>
        <v>0</v>
      </c>
      <c r="E10" s="331"/>
      <c r="F10" s="331"/>
      <c r="G10" s="331"/>
      <c r="H10" s="331"/>
      <c r="I10" s="331"/>
      <c r="J10" s="331"/>
      <c r="K10" s="331"/>
      <c r="L10" s="331"/>
      <c r="M10" s="331"/>
      <c r="N10" s="331"/>
      <c r="O10" s="535"/>
      <c r="P10" s="535"/>
      <c r="Q10" s="535"/>
      <c r="R10" s="535"/>
      <c r="S10" s="535"/>
      <c r="T10" s="535"/>
      <c r="U10" s="535"/>
      <c r="V10" s="535"/>
      <c r="W10" s="535"/>
      <c r="X10" s="536" t="str">
        <f>IFERROR(O10/SUM(O9:W24),"")</f>
        <v/>
      </c>
      <c r="Y10" s="536"/>
      <c r="Z10" s="536"/>
      <c r="AA10" s="536"/>
      <c r="AB10" s="536"/>
      <c r="AC10" s="466"/>
      <c r="AD10" s="466"/>
      <c r="AE10" s="466"/>
      <c r="AF10" s="466"/>
      <c r="AG10" s="466"/>
      <c r="AH10" s="466"/>
      <c r="AI10" s="466"/>
    </row>
    <row r="11" spans="1:47" ht="30" customHeight="1" x14ac:dyDescent="0.4">
      <c r="A11" s="49"/>
      <c r="B11" s="49"/>
      <c r="C11" s="207">
        <v>3</v>
      </c>
      <c r="D11" s="534">
        <f>'2부.Ⅰ.1.1)'!D9</f>
        <v>0</v>
      </c>
      <c r="E11" s="331"/>
      <c r="F11" s="331"/>
      <c r="G11" s="331"/>
      <c r="H11" s="331"/>
      <c r="I11" s="331"/>
      <c r="J11" s="331"/>
      <c r="K11" s="331"/>
      <c r="L11" s="331"/>
      <c r="M11" s="331"/>
      <c r="N11" s="331"/>
      <c r="O11" s="535"/>
      <c r="P11" s="535"/>
      <c r="Q11" s="535"/>
      <c r="R11" s="535"/>
      <c r="S11" s="535"/>
      <c r="T11" s="535"/>
      <c r="U11" s="535"/>
      <c r="V11" s="535"/>
      <c r="W11" s="535"/>
      <c r="X11" s="536" t="str">
        <f>IFERROR(O11/SUM(O9:W24),"")</f>
        <v/>
      </c>
      <c r="Y11" s="536"/>
      <c r="Z11" s="536"/>
      <c r="AA11" s="536"/>
      <c r="AB11" s="536"/>
      <c r="AC11" s="466"/>
      <c r="AD11" s="466"/>
      <c r="AE11" s="466"/>
      <c r="AF11" s="466"/>
      <c r="AG11" s="466"/>
      <c r="AH11" s="466"/>
      <c r="AI11" s="466"/>
    </row>
    <row r="12" spans="1:47" ht="30" customHeight="1" x14ac:dyDescent="0.4">
      <c r="A12" s="49"/>
      <c r="B12" s="49"/>
      <c r="C12" s="207">
        <v>4</v>
      </c>
      <c r="D12" s="534">
        <f>'2부.Ⅰ.1.1)'!D10</f>
        <v>0</v>
      </c>
      <c r="E12" s="331"/>
      <c r="F12" s="331"/>
      <c r="G12" s="331"/>
      <c r="H12" s="331"/>
      <c r="I12" s="331"/>
      <c r="J12" s="331"/>
      <c r="K12" s="331"/>
      <c r="L12" s="331"/>
      <c r="M12" s="331"/>
      <c r="N12" s="331"/>
      <c r="O12" s="535"/>
      <c r="P12" s="535"/>
      <c r="Q12" s="535"/>
      <c r="R12" s="535"/>
      <c r="S12" s="535"/>
      <c r="T12" s="535"/>
      <c r="U12" s="535"/>
      <c r="V12" s="535"/>
      <c r="W12" s="535"/>
      <c r="X12" s="536" t="str">
        <f>IFERROR(O12/SUM(O9:W24),"")</f>
        <v/>
      </c>
      <c r="Y12" s="536"/>
      <c r="Z12" s="536"/>
      <c r="AA12" s="536"/>
      <c r="AB12" s="536"/>
      <c r="AC12" s="466"/>
      <c r="AD12" s="466"/>
      <c r="AE12" s="466"/>
      <c r="AF12" s="466"/>
      <c r="AG12" s="466"/>
      <c r="AH12" s="466"/>
      <c r="AI12" s="466"/>
    </row>
    <row r="13" spans="1:47" ht="30" customHeight="1" x14ac:dyDescent="0.4">
      <c r="A13" s="49"/>
      <c r="B13" s="49"/>
      <c r="C13" s="207">
        <v>5</v>
      </c>
      <c r="D13" s="534">
        <f>'2부.Ⅰ.1.1)'!D11</f>
        <v>0</v>
      </c>
      <c r="E13" s="331"/>
      <c r="F13" s="331"/>
      <c r="G13" s="331"/>
      <c r="H13" s="331"/>
      <c r="I13" s="331"/>
      <c r="J13" s="331"/>
      <c r="K13" s="331"/>
      <c r="L13" s="331"/>
      <c r="M13" s="331"/>
      <c r="N13" s="331"/>
      <c r="O13" s="535"/>
      <c r="P13" s="535"/>
      <c r="Q13" s="535"/>
      <c r="R13" s="535"/>
      <c r="S13" s="535"/>
      <c r="T13" s="535"/>
      <c r="U13" s="535"/>
      <c r="V13" s="535"/>
      <c r="W13" s="535"/>
      <c r="X13" s="536" t="str">
        <f>IFERROR(O13/SUM(O9:W24),"")</f>
        <v/>
      </c>
      <c r="Y13" s="536"/>
      <c r="Z13" s="536"/>
      <c r="AA13" s="536"/>
      <c r="AB13" s="536"/>
      <c r="AC13" s="466"/>
      <c r="AD13" s="466"/>
      <c r="AE13" s="466"/>
      <c r="AF13" s="466"/>
      <c r="AG13" s="466"/>
      <c r="AH13" s="466"/>
      <c r="AI13" s="466"/>
    </row>
    <row r="14" spans="1:47" ht="30" customHeight="1" x14ac:dyDescent="0.4">
      <c r="A14" s="49"/>
      <c r="B14" s="49"/>
      <c r="C14" s="207">
        <v>6</v>
      </c>
      <c r="D14" s="534">
        <f>'2부.Ⅰ.1.1)'!D12</f>
        <v>0</v>
      </c>
      <c r="E14" s="331"/>
      <c r="F14" s="331"/>
      <c r="G14" s="331"/>
      <c r="H14" s="331"/>
      <c r="I14" s="331"/>
      <c r="J14" s="331"/>
      <c r="K14" s="331"/>
      <c r="L14" s="331"/>
      <c r="M14" s="331"/>
      <c r="N14" s="331"/>
      <c r="O14" s="535"/>
      <c r="P14" s="535"/>
      <c r="Q14" s="535"/>
      <c r="R14" s="535"/>
      <c r="S14" s="535"/>
      <c r="T14" s="535"/>
      <c r="U14" s="535"/>
      <c r="V14" s="535"/>
      <c r="W14" s="535"/>
      <c r="X14" s="536" t="str">
        <f>IFERROR(O14/SUM(O9:W24),"")</f>
        <v/>
      </c>
      <c r="Y14" s="536"/>
      <c r="Z14" s="536"/>
      <c r="AA14" s="536"/>
      <c r="AB14" s="536"/>
      <c r="AC14" s="466"/>
      <c r="AD14" s="466"/>
      <c r="AE14" s="466"/>
      <c r="AF14" s="466"/>
      <c r="AG14" s="466"/>
      <c r="AH14" s="466"/>
      <c r="AI14" s="466"/>
    </row>
    <row r="15" spans="1:47" ht="30" customHeight="1" x14ac:dyDescent="0.4">
      <c r="A15" s="49"/>
      <c r="B15" s="49"/>
      <c r="C15" s="207">
        <v>7</v>
      </c>
      <c r="D15" s="534">
        <f>'2부.Ⅰ.1.1)'!D13</f>
        <v>0</v>
      </c>
      <c r="E15" s="331"/>
      <c r="F15" s="331"/>
      <c r="G15" s="331"/>
      <c r="H15" s="331"/>
      <c r="I15" s="331"/>
      <c r="J15" s="331"/>
      <c r="K15" s="331"/>
      <c r="L15" s="331"/>
      <c r="M15" s="331"/>
      <c r="N15" s="331"/>
      <c r="O15" s="535"/>
      <c r="P15" s="535"/>
      <c r="Q15" s="535"/>
      <c r="R15" s="535"/>
      <c r="S15" s="535"/>
      <c r="T15" s="535"/>
      <c r="U15" s="535"/>
      <c r="V15" s="535"/>
      <c r="W15" s="535"/>
      <c r="X15" s="536" t="str">
        <f>IFERROR(O15/SUM(O9:W24),"")</f>
        <v/>
      </c>
      <c r="Y15" s="536"/>
      <c r="Z15" s="536"/>
      <c r="AA15" s="536"/>
      <c r="AB15" s="536"/>
      <c r="AC15" s="466"/>
      <c r="AD15" s="466"/>
      <c r="AE15" s="466"/>
      <c r="AF15" s="466"/>
      <c r="AG15" s="466"/>
      <c r="AH15" s="466"/>
      <c r="AI15" s="466"/>
    </row>
    <row r="16" spans="1:47" ht="30" customHeight="1" x14ac:dyDescent="0.4">
      <c r="A16" s="49"/>
      <c r="B16" s="49"/>
      <c r="C16" s="207">
        <v>8</v>
      </c>
      <c r="D16" s="534">
        <f>'2부.Ⅰ.1.1)'!D14</f>
        <v>0</v>
      </c>
      <c r="E16" s="331"/>
      <c r="F16" s="331"/>
      <c r="G16" s="331"/>
      <c r="H16" s="331"/>
      <c r="I16" s="331"/>
      <c r="J16" s="331"/>
      <c r="K16" s="331"/>
      <c r="L16" s="331"/>
      <c r="M16" s="331"/>
      <c r="N16" s="331"/>
      <c r="O16" s="535"/>
      <c r="P16" s="535"/>
      <c r="Q16" s="535"/>
      <c r="R16" s="535"/>
      <c r="S16" s="535"/>
      <c r="T16" s="535"/>
      <c r="U16" s="535"/>
      <c r="V16" s="535"/>
      <c r="W16" s="535"/>
      <c r="X16" s="536" t="str">
        <f>IFERROR(O16/SUM(O9:W24),"")</f>
        <v/>
      </c>
      <c r="Y16" s="536"/>
      <c r="Z16" s="536"/>
      <c r="AA16" s="536"/>
      <c r="AB16" s="536"/>
      <c r="AC16" s="466"/>
      <c r="AD16" s="466"/>
      <c r="AE16" s="466"/>
      <c r="AF16" s="466"/>
      <c r="AG16" s="466"/>
      <c r="AH16" s="466"/>
      <c r="AI16" s="466"/>
    </row>
    <row r="17" spans="1:46" ht="30" customHeight="1" x14ac:dyDescent="0.4">
      <c r="A17" s="49"/>
      <c r="B17" s="49"/>
      <c r="C17" s="207">
        <v>9</v>
      </c>
      <c r="D17" s="534">
        <f>'2부.Ⅰ.1.1)'!D15</f>
        <v>0</v>
      </c>
      <c r="E17" s="331"/>
      <c r="F17" s="331"/>
      <c r="G17" s="331"/>
      <c r="H17" s="331"/>
      <c r="I17" s="331"/>
      <c r="J17" s="331"/>
      <c r="K17" s="331"/>
      <c r="L17" s="331"/>
      <c r="M17" s="331"/>
      <c r="N17" s="331"/>
      <c r="O17" s="535"/>
      <c r="P17" s="535"/>
      <c r="Q17" s="535"/>
      <c r="R17" s="535"/>
      <c r="S17" s="535"/>
      <c r="T17" s="535"/>
      <c r="U17" s="535"/>
      <c r="V17" s="535"/>
      <c r="W17" s="535"/>
      <c r="X17" s="536" t="str">
        <f>IFERROR(O17/SUM(O9:W24),"")</f>
        <v/>
      </c>
      <c r="Y17" s="536"/>
      <c r="Z17" s="536"/>
      <c r="AA17" s="536"/>
      <c r="AB17" s="536"/>
      <c r="AC17" s="466"/>
      <c r="AD17" s="466"/>
      <c r="AE17" s="466"/>
      <c r="AF17" s="466"/>
      <c r="AG17" s="466"/>
      <c r="AH17" s="466"/>
      <c r="AI17" s="466"/>
    </row>
    <row r="18" spans="1:46" ht="30" customHeight="1" x14ac:dyDescent="0.4">
      <c r="A18" s="49"/>
      <c r="B18" s="49"/>
      <c r="C18" s="207">
        <v>10</v>
      </c>
      <c r="D18" s="534">
        <f>'2부.Ⅰ.1.1)'!D16</f>
        <v>0</v>
      </c>
      <c r="E18" s="331"/>
      <c r="F18" s="331"/>
      <c r="G18" s="331"/>
      <c r="H18" s="331"/>
      <c r="I18" s="331"/>
      <c r="J18" s="331"/>
      <c r="K18" s="331"/>
      <c r="L18" s="331"/>
      <c r="M18" s="331"/>
      <c r="N18" s="331"/>
      <c r="O18" s="535"/>
      <c r="P18" s="535"/>
      <c r="Q18" s="535"/>
      <c r="R18" s="535"/>
      <c r="S18" s="535"/>
      <c r="T18" s="535"/>
      <c r="U18" s="535"/>
      <c r="V18" s="535"/>
      <c r="W18" s="535"/>
      <c r="X18" s="536" t="str">
        <f>IFERROR(O18/SUM(O9:W24),"")</f>
        <v/>
      </c>
      <c r="Y18" s="536"/>
      <c r="Z18" s="536"/>
      <c r="AA18" s="536"/>
      <c r="AB18" s="536"/>
      <c r="AC18" s="466"/>
      <c r="AD18" s="466"/>
      <c r="AE18" s="466"/>
      <c r="AF18" s="466"/>
      <c r="AG18" s="466"/>
      <c r="AH18" s="466"/>
      <c r="AI18" s="466"/>
    </row>
    <row r="19" spans="1:46" ht="30" customHeight="1" x14ac:dyDescent="0.4">
      <c r="A19" s="49"/>
      <c r="B19" s="49"/>
      <c r="C19" s="207">
        <v>11</v>
      </c>
      <c r="D19" s="534">
        <f>'2부.Ⅰ.1.1)'!D17</f>
        <v>0</v>
      </c>
      <c r="E19" s="331"/>
      <c r="F19" s="331"/>
      <c r="G19" s="331"/>
      <c r="H19" s="331"/>
      <c r="I19" s="331"/>
      <c r="J19" s="331"/>
      <c r="K19" s="331"/>
      <c r="L19" s="331"/>
      <c r="M19" s="331"/>
      <c r="N19" s="331"/>
      <c r="O19" s="535"/>
      <c r="P19" s="535"/>
      <c r="Q19" s="535"/>
      <c r="R19" s="535"/>
      <c r="S19" s="535"/>
      <c r="T19" s="535"/>
      <c r="U19" s="535"/>
      <c r="V19" s="535"/>
      <c r="W19" s="535"/>
      <c r="X19" s="536" t="str">
        <f>IFERROR(O19/SUM(O9:W24),"")</f>
        <v/>
      </c>
      <c r="Y19" s="536"/>
      <c r="Z19" s="536"/>
      <c r="AA19" s="536"/>
      <c r="AB19" s="536"/>
      <c r="AC19" s="466"/>
      <c r="AD19" s="466"/>
      <c r="AE19" s="466"/>
      <c r="AF19" s="466"/>
      <c r="AG19" s="466"/>
      <c r="AH19" s="466"/>
      <c r="AI19" s="466"/>
    </row>
    <row r="20" spans="1:46" ht="30" customHeight="1" x14ac:dyDescent="0.4">
      <c r="A20" s="49"/>
      <c r="B20" s="49"/>
      <c r="C20" s="207">
        <v>12</v>
      </c>
      <c r="D20" s="534">
        <f>'2부.Ⅰ.1.1)'!D18</f>
        <v>0</v>
      </c>
      <c r="E20" s="331"/>
      <c r="F20" s="331"/>
      <c r="G20" s="331"/>
      <c r="H20" s="331"/>
      <c r="I20" s="331"/>
      <c r="J20" s="331"/>
      <c r="K20" s="331"/>
      <c r="L20" s="331"/>
      <c r="M20" s="331"/>
      <c r="N20" s="331"/>
      <c r="O20" s="535"/>
      <c r="P20" s="535"/>
      <c r="Q20" s="535"/>
      <c r="R20" s="535"/>
      <c r="S20" s="535"/>
      <c r="T20" s="535"/>
      <c r="U20" s="535"/>
      <c r="V20" s="535"/>
      <c r="W20" s="535"/>
      <c r="X20" s="536" t="str">
        <f>IFERROR(O20/SUM(O9:W24),"")</f>
        <v/>
      </c>
      <c r="Y20" s="536"/>
      <c r="Z20" s="536"/>
      <c r="AA20" s="536"/>
      <c r="AB20" s="536"/>
      <c r="AC20" s="466"/>
      <c r="AD20" s="466"/>
      <c r="AE20" s="466"/>
      <c r="AF20" s="466"/>
      <c r="AG20" s="466"/>
      <c r="AH20" s="466"/>
      <c r="AI20" s="466"/>
    </row>
    <row r="21" spans="1:46" ht="30" customHeight="1" x14ac:dyDescent="0.4">
      <c r="A21" s="49"/>
      <c r="B21" s="49"/>
      <c r="C21" s="207">
        <v>13</v>
      </c>
      <c r="D21" s="534">
        <f>'2부.Ⅰ.1.1)'!D19</f>
        <v>0</v>
      </c>
      <c r="E21" s="331"/>
      <c r="F21" s="331"/>
      <c r="G21" s="331"/>
      <c r="H21" s="331"/>
      <c r="I21" s="331"/>
      <c r="J21" s="331"/>
      <c r="K21" s="331"/>
      <c r="L21" s="331"/>
      <c r="M21" s="331"/>
      <c r="N21" s="331"/>
      <c r="O21" s="535"/>
      <c r="P21" s="535"/>
      <c r="Q21" s="535"/>
      <c r="R21" s="535"/>
      <c r="S21" s="535"/>
      <c r="T21" s="535"/>
      <c r="U21" s="535"/>
      <c r="V21" s="535"/>
      <c r="W21" s="535"/>
      <c r="X21" s="536" t="str">
        <f>IFERROR(O21/SUM(O9:W24),"")</f>
        <v/>
      </c>
      <c r="Y21" s="536"/>
      <c r="Z21" s="536"/>
      <c r="AA21" s="536"/>
      <c r="AB21" s="536"/>
      <c r="AC21" s="466"/>
      <c r="AD21" s="466"/>
      <c r="AE21" s="466"/>
      <c r="AF21" s="466"/>
      <c r="AG21" s="466"/>
      <c r="AH21" s="466"/>
      <c r="AI21" s="466"/>
    </row>
    <row r="22" spans="1:46" ht="30" customHeight="1" x14ac:dyDescent="0.4">
      <c r="A22" s="49"/>
      <c r="B22" s="49"/>
      <c r="C22" s="207">
        <v>14</v>
      </c>
      <c r="D22" s="534">
        <f>'2부.Ⅰ.1.1)'!D20</f>
        <v>0</v>
      </c>
      <c r="E22" s="331"/>
      <c r="F22" s="331"/>
      <c r="G22" s="331"/>
      <c r="H22" s="331"/>
      <c r="I22" s="331"/>
      <c r="J22" s="331"/>
      <c r="K22" s="331"/>
      <c r="L22" s="331"/>
      <c r="M22" s="331"/>
      <c r="N22" s="331"/>
      <c r="O22" s="535"/>
      <c r="P22" s="535"/>
      <c r="Q22" s="535"/>
      <c r="R22" s="535"/>
      <c r="S22" s="535"/>
      <c r="T22" s="535"/>
      <c r="U22" s="535"/>
      <c r="V22" s="535"/>
      <c r="W22" s="535"/>
      <c r="X22" s="536" t="str">
        <f>IFERROR(O22/SUM(O9:W24),"")</f>
        <v/>
      </c>
      <c r="Y22" s="536"/>
      <c r="Z22" s="536"/>
      <c r="AA22" s="536"/>
      <c r="AB22" s="536"/>
      <c r="AC22" s="466"/>
      <c r="AD22" s="466"/>
      <c r="AE22" s="466"/>
      <c r="AF22" s="466"/>
      <c r="AG22" s="466"/>
      <c r="AH22" s="466"/>
      <c r="AI22" s="466"/>
    </row>
    <row r="23" spans="1:46" ht="30" customHeight="1" x14ac:dyDescent="0.4">
      <c r="A23" s="49"/>
      <c r="B23" s="49"/>
      <c r="C23" s="207">
        <v>15</v>
      </c>
      <c r="D23" s="534">
        <f>'2부.Ⅰ.1.1)'!D20</f>
        <v>0</v>
      </c>
      <c r="E23" s="331"/>
      <c r="F23" s="331"/>
      <c r="G23" s="331"/>
      <c r="H23" s="331"/>
      <c r="I23" s="331"/>
      <c r="J23" s="331"/>
      <c r="K23" s="331"/>
      <c r="L23" s="331"/>
      <c r="M23" s="331"/>
      <c r="N23" s="331"/>
      <c r="O23" s="535"/>
      <c r="P23" s="535"/>
      <c r="Q23" s="535"/>
      <c r="R23" s="535"/>
      <c r="S23" s="535"/>
      <c r="T23" s="535"/>
      <c r="U23" s="535"/>
      <c r="V23" s="535"/>
      <c r="W23" s="535"/>
      <c r="X23" s="536" t="str">
        <f>IFERROR(O23/SUM(O8:W23),"")</f>
        <v/>
      </c>
      <c r="Y23" s="536"/>
      <c r="Z23" s="536"/>
      <c r="AA23" s="536"/>
      <c r="AB23" s="536"/>
      <c r="AC23" s="466"/>
      <c r="AD23" s="466"/>
      <c r="AE23" s="466"/>
      <c r="AF23" s="466"/>
      <c r="AG23" s="466"/>
      <c r="AH23" s="466"/>
      <c r="AI23" s="466"/>
    </row>
    <row r="24" spans="1:46" ht="30" customHeight="1" x14ac:dyDescent="0.4">
      <c r="A24" s="49"/>
      <c r="B24" s="49"/>
      <c r="C24" s="207">
        <v>15</v>
      </c>
      <c r="D24" s="534">
        <f>'2부.Ⅰ.1.1)'!D21</f>
        <v>0</v>
      </c>
      <c r="E24" s="331"/>
      <c r="F24" s="331"/>
      <c r="G24" s="331"/>
      <c r="H24" s="331"/>
      <c r="I24" s="331"/>
      <c r="J24" s="331"/>
      <c r="K24" s="331"/>
      <c r="L24" s="331"/>
      <c r="M24" s="331"/>
      <c r="N24" s="331"/>
      <c r="O24" s="535"/>
      <c r="P24" s="535"/>
      <c r="Q24" s="535"/>
      <c r="R24" s="535"/>
      <c r="S24" s="535"/>
      <c r="T24" s="535"/>
      <c r="U24" s="535"/>
      <c r="V24" s="535"/>
      <c r="W24" s="535"/>
      <c r="X24" s="536" t="str">
        <f>IFERROR(O24/SUM(O9:W24),"")</f>
        <v/>
      </c>
      <c r="Y24" s="536"/>
      <c r="Z24" s="536"/>
      <c r="AA24" s="536"/>
      <c r="AB24" s="536"/>
      <c r="AC24" s="466"/>
      <c r="AD24" s="466"/>
      <c r="AE24" s="466"/>
      <c r="AF24" s="466"/>
      <c r="AG24" s="466"/>
      <c r="AH24" s="466"/>
      <c r="AI24" s="466"/>
    </row>
    <row r="25" spans="1:46" ht="7.5" customHeight="1" x14ac:dyDescent="0.45">
      <c r="A25" s="25"/>
      <c r="B25" s="24"/>
      <c r="C25" s="23"/>
      <c r="D25" s="23"/>
      <c r="E25" s="27"/>
      <c r="F25" s="27"/>
      <c r="G25" s="27"/>
      <c r="H25" s="27"/>
      <c r="I25" s="27"/>
      <c r="J25" s="27"/>
      <c r="K25" s="27"/>
      <c r="L25" s="27"/>
      <c r="M25" s="27"/>
      <c r="N25" s="27"/>
      <c r="O25" s="27"/>
      <c r="P25" s="21"/>
      <c r="Q25" s="21"/>
      <c r="R25" s="21"/>
      <c r="S25" s="21"/>
      <c r="T25" s="21"/>
      <c r="U25" s="21"/>
      <c r="V25" s="21"/>
      <c r="W25" s="21"/>
      <c r="X25" s="21"/>
      <c r="Y25" s="21"/>
      <c r="Z25" s="21"/>
      <c r="AA25" s="21"/>
      <c r="AB25" s="21"/>
      <c r="AC25" s="21"/>
      <c r="AD25" s="21"/>
      <c r="AE25" s="21"/>
      <c r="AF25" s="21"/>
      <c r="AG25" s="20"/>
      <c r="AJ25"/>
      <c r="AK25"/>
      <c r="AL25"/>
      <c r="AM25"/>
      <c r="AN25"/>
      <c r="AO25"/>
    </row>
    <row r="26" spans="1:46" ht="26.25" customHeight="1" x14ac:dyDescent="0.45">
      <c r="A26" s="25"/>
      <c r="B26" s="24"/>
      <c r="C26" s="23"/>
      <c r="D26" s="46"/>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111" t="s">
        <v>244</v>
      </c>
      <c r="AK26" s="46"/>
      <c r="AL26" s="111"/>
      <c r="AM26" s="46"/>
      <c r="AN26" s="46"/>
      <c r="AO26" s="46"/>
      <c r="AP26" s="46"/>
      <c r="AQ26" s="46"/>
      <c r="AR26" s="46"/>
      <c r="AS26" s="46"/>
      <c r="AT26" s="26"/>
    </row>
    <row r="29" spans="1:46" ht="67.5" customHeight="1" x14ac:dyDescent="0.45">
      <c r="A29" s="242" t="s">
        <v>314</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4"/>
    </row>
  </sheetData>
  <mergeCells count="73">
    <mergeCell ref="X12:AB12"/>
    <mergeCell ref="A2:AI2"/>
    <mergeCell ref="B4:AI4"/>
    <mergeCell ref="X8:AB8"/>
    <mergeCell ref="AC8:AI8"/>
    <mergeCell ref="D10:N10"/>
    <mergeCell ref="O10:W10"/>
    <mergeCell ref="X10:AB10"/>
    <mergeCell ref="AC10:AI10"/>
    <mergeCell ref="D11:N11"/>
    <mergeCell ref="O11:W11"/>
    <mergeCell ref="X11:AB11"/>
    <mergeCell ref="AC11:AI11"/>
    <mergeCell ref="D12:N12"/>
    <mergeCell ref="O12:W12"/>
    <mergeCell ref="AC12:AI12"/>
    <mergeCell ref="A29:AI29"/>
    <mergeCell ref="C6:AE6"/>
    <mergeCell ref="O8:W8"/>
    <mergeCell ref="C8:N8"/>
    <mergeCell ref="D9:N9"/>
    <mergeCell ref="O9:W9"/>
    <mergeCell ref="X9:AB9"/>
    <mergeCell ref="AC9:AI9"/>
    <mergeCell ref="D22:N22"/>
    <mergeCell ref="O22:W22"/>
    <mergeCell ref="X22:AB22"/>
    <mergeCell ref="AC22:AI22"/>
    <mergeCell ref="D18:N18"/>
    <mergeCell ref="O18:W18"/>
    <mergeCell ref="X18:AB18"/>
    <mergeCell ref="AC18:AI18"/>
    <mergeCell ref="D24:N24"/>
    <mergeCell ref="O24:W24"/>
    <mergeCell ref="X24:AB24"/>
    <mergeCell ref="AC24:AI24"/>
    <mergeCell ref="AC21:AI21"/>
    <mergeCell ref="D23:N23"/>
    <mergeCell ref="O23:W23"/>
    <mergeCell ref="X23:AB23"/>
    <mergeCell ref="AC23:AI23"/>
    <mergeCell ref="D21:N21"/>
    <mergeCell ref="O21:W21"/>
    <mergeCell ref="X21:AB21"/>
    <mergeCell ref="D13:N13"/>
    <mergeCell ref="O13:W13"/>
    <mergeCell ref="X13:AB13"/>
    <mergeCell ref="AC13:AI13"/>
    <mergeCell ref="D14:N14"/>
    <mergeCell ref="O14:W14"/>
    <mergeCell ref="X14:AB14"/>
    <mergeCell ref="AC14:AI14"/>
    <mergeCell ref="E26:AI26"/>
    <mergeCell ref="D16:N16"/>
    <mergeCell ref="O16:W16"/>
    <mergeCell ref="X16:AB16"/>
    <mergeCell ref="AC16:AI16"/>
    <mergeCell ref="D17:N17"/>
    <mergeCell ref="O17:W17"/>
    <mergeCell ref="X17:AB17"/>
    <mergeCell ref="AC17:AI17"/>
    <mergeCell ref="D20:N20"/>
    <mergeCell ref="O20:W20"/>
    <mergeCell ref="X20:AB20"/>
    <mergeCell ref="D19:N19"/>
    <mergeCell ref="O19:W19"/>
    <mergeCell ref="X19:AB19"/>
    <mergeCell ref="AC19:AI19"/>
    <mergeCell ref="D15:N15"/>
    <mergeCell ref="O15:W15"/>
    <mergeCell ref="X15:AB15"/>
    <mergeCell ref="AC15:AI15"/>
    <mergeCell ref="AC20:AI20"/>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2:AU15"/>
  <sheetViews>
    <sheetView view="pageBreakPreview" zoomScaleNormal="100" zoomScaleSheetLayoutView="100" workbookViewId="0">
      <selection activeCell="C4" sqref="C4:H4"/>
    </sheetView>
  </sheetViews>
  <sheetFormatPr defaultRowHeight="17" x14ac:dyDescent="0.45"/>
  <cols>
    <col min="1" max="2" width="1.08203125" style="1" customWidth="1"/>
    <col min="3" max="3" width="2.33203125" style="1" customWidth="1"/>
    <col min="4" max="4" width="1.08203125" style="1" customWidth="1"/>
    <col min="5" max="8" width="2.33203125" style="1" customWidth="1"/>
    <col min="9" max="30" width="2.83203125" style="1" customWidth="1"/>
    <col min="31" max="31" width="3.08203125" style="1" customWidth="1"/>
    <col min="32" max="37" width="2.33203125" style="1" customWidth="1"/>
    <col min="38" max="38" width="16.25" style="1" customWidth="1"/>
    <col min="39" max="39" width="11.33203125" style="1" customWidth="1"/>
    <col min="40" max="40" width="29" style="1" customWidth="1"/>
  </cols>
  <sheetData>
    <row r="2" spans="1:47" ht="17.25" customHeight="1" x14ac:dyDescent="0.45">
      <c r="C2" s="287" t="s">
        <v>310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O2" s="1"/>
      <c r="AP2" s="1"/>
      <c r="AQ2" s="1"/>
      <c r="AR2" s="1"/>
      <c r="AS2" s="1"/>
      <c r="AT2" s="1"/>
      <c r="AU2" s="1"/>
    </row>
    <row r="3" spans="1:47" ht="18.75" customHeight="1" x14ac:dyDescent="0.45">
      <c r="A3" s="19"/>
      <c r="B3" s="18"/>
      <c r="C3" s="18"/>
      <c r="D3" s="18"/>
      <c r="E3" s="18"/>
      <c r="F3" s="18"/>
      <c r="G3" s="18"/>
      <c r="H3" s="18"/>
      <c r="I3" s="18"/>
      <c r="J3" s="18"/>
      <c r="K3" s="18"/>
      <c r="L3" s="18"/>
      <c r="M3" s="18"/>
      <c r="N3" s="18"/>
      <c r="O3" s="18"/>
      <c r="P3" s="18"/>
      <c r="Q3" s="18"/>
      <c r="R3" s="18"/>
      <c r="S3" s="18"/>
      <c r="T3" s="18"/>
      <c r="U3" s="18"/>
      <c r="V3" s="18"/>
      <c r="W3" s="18"/>
      <c r="X3" s="18"/>
      <c r="Y3" s="18"/>
      <c r="Z3" s="18"/>
      <c r="AA3" s="18"/>
      <c r="AB3" s="112"/>
      <c r="AC3" s="112"/>
      <c r="AD3" s="485" t="s">
        <v>168</v>
      </c>
      <c r="AE3" s="485"/>
      <c r="AF3" s="485"/>
      <c r="AG3" s="485"/>
      <c r="AH3" s="485"/>
      <c r="AI3" s="485"/>
      <c r="AJ3" s="485"/>
      <c r="AK3" s="485"/>
      <c r="AL3" s="16"/>
    </row>
    <row r="4" spans="1:47" ht="30" customHeight="1" x14ac:dyDescent="0.4">
      <c r="A4" s="49"/>
      <c r="B4" s="49"/>
      <c r="C4" s="538" t="s">
        <v>208</v>
      </c>
      <c r="D4" s="538"/>
      <c r="E4" s="538"/>
      <c r="F4" s="538"/>
      <c r="G4" s="538"/>
      <c r="H4" s="538"/>
      <c r="I4" s="538" t="s">
        <v>303</v>
      </c>
      <c r="J4" s="538"/>
      <c r="K4" s="538"/>
      <c r="L4" s="538"/>
      <c r="M4" s="538" t="s">
        <v>304</v>
      </c>
      <c r="N4" s="538"/>
      <c r="O4" s="538"/>
      <c r="P4" s="538" t="s">
        <v>305</v>
      </c>
      <c r="Q4" s="538"/>
      <c r="R4" s="538"/>
      <c r="S4" s="538"/>
      <c r="T4" s="538" t="s">
        <v>306</v>
      </c>
      <c r="U4" s="539"/>
      <c r="V4" s="539"/>
      <c r="W4" s="539"/>
      <c r="X4" s="538" t="s">
        <v>307</v>
      </c>
      <c r="Y4" s="538"/>
      <c r="Z4" s="538"/>
      <c r="AA4" s="538"/>
      <c r="AB4" s="538" t="s">
        <v>328</v>
      </c>
      <c r="AC4" s="538"/>
      <c r="AD4" s="538"/>
      <c r="AE4" s="538"/>
      <c r="AF4" s="540" t="s">
        <v>308</v>
      </c>
      <c r="AG4" s="540"/>
      <c r="AH4" s="540"/>
      <c r="AI4" s="540" t="s">
        <v>309</v>
      </c>
      <c r="AJ4" s="540"/>
      <c r="AK4" s="540"/>
      <c r="AL4" s="16"/>
      <c r="AM4" s="29"/>
    </row>
    <row r="5" spans="1:47" ht="30" customHeight="1" x14ac:dyDescent="0.4">
      <c r="A5" s="49"/>
      <c r="B5" s="49"/>
      <c r="C5" s="212">
        <v>1</v>
      </c>
      <c r="D5" s="339"/>
      <c r="E5" s="339"/>
      <c r="F5" s="339"/>
      <c r="G5" s="339"/>
      <c r="H5" s="339"/>
      <c r="I5" s="537"/>
      <c r="J5" s="537"/>
      <c r="K5" s="537"/>
      <c r="L5" s="537"/>
      <c r="M5" s="537"/>
      <c r="N5" s="537"/>
      <c r="O5" s="537"/>
      <c r="P5" s="537"/>
      <c r="Q5" s="537"/>
      <c r="R5" s="537"/>
      <c r="S5" s="537"/>
      <c r="T5" s="322"/>
      <c r="U5" s="322"/>
      <c r="V5" s="322"/>
      <c r="W5" s="322"/>
      <c r="X5" s="322"/>
      <c r="Y5" s="322"/>
      <c r="Z5" s="322"/>
      <c r="AA5" s="322"/>
      <c r="AB5" s="322"/>
      <c r="AC5" s="322"/>
      <c r="AD5" s="322"/>
      <c r="AE5" s="322"/>
      <c r="AF5" s="475" t="str">
        <f>IFERROR(AB5/SUM(AB5:AE9),"")</f>
        <v/>
      </c>
      <c r="AG5" s="475"/>
      <c r="AH5" s="475"/>
      <c r="AI5" s="364"/>
      <c r="AJ5" s="364"/>
      <c r="AK5" s="364"/>
    </row>
    <row r="6" spans="1:47" ht="30" customHeight="1" x14ac:dyDescent="0.4">
      <c r="A6" s="49"/>
      <c r="B6" s="49"/>
      <c r="C6" s="212">
        <v>2</v>
      </c>
      <c r="D6" s="339"/>
      <c r="E6" s="339"/>
      <c r="F6" s="339"/>
      <c r="G6" s="339"/>
      <c r="H6" s="339"/>
      <c r="I6" s="537"/>
      <c r="J6" s="537"/>
      <c r="K6" s="537"/>
      <c r="L6" s="537"/>
      <c r="M6" s="537"/>
      <c r="N6" s="537"/>
      <c r="O6" s="537"/>
      <c r="P6" s="537"/>
      <c r="Q6" s="537"/>
      <c r="R6" s="537"/>
      <c r="S6" s="537"/>
      <c r="T6" s="322"/>
      <c r="U6" s="322"/>
      <c r="V6" s="322"/>
      <c r="W6" s="322"/>
      <c r="X6" s="322"/>
      <c r="Y6" s="322"/>
      <c r="Z6" s="322"/>
      <c r="AA6" s="322"/>
      <c r="AB6" s="322"/>
      <c r="AC6" s="322"/>
      <c r="AD6" s="322"/>
      <c r="AE6" s="322"/>
      <c r="AF6" s="475" t="str">
        <f>IFERROR(AB6/SUM(AB5:AE9),"")</f>
        <v/>
      </c>
      <c r="AG6" s="475"/>
      <c r="AH6" s="475"/>
      <c r="AI6" s="364"/>
      <c r="AJ6" s="364"/>
      <c r="AK6" s="364"/>
    </row>
    <row r="7" spans="1:47" ht="30" customHeight="1" x14ac:dyDescent="0.4">
      <c r="A7" s="49"/>
      <c r="B7" s="49"/>
      <c r="C7" s="212">
        <v>3</v>
      </c>
      <c r="D7" s="339"/>
      <c r="E7" s="339"/>
      <c r="F7" s="339"/>
      <c r="G7" s="339"/>
      <c r="H7" s="339"/>
      <c r="I7" s="537"/>
      <c r="J7" s="537"/>
      <c r="K7" s="537"/>
      <c r="L7" s="537"/>
      <c r="M7" s="537"/>
      <c r="N7" s="537"/>
      <c r="O7" s="537"/>
      <c r="P7" s="537"/>
      <c r="Q7" s="537"/>
      <c r="R7" s="537"/>
      <c r="S7" s="537"/>
      <c r="T7" s="322"/>
      <c r="U7" s="322"/>
      <c r="V7" s="322"/>
      <c r="W7" s="322"/>
      <c r="X7" s="322"/>
      <c r="Y7" s="322"/>
      <c r="Z7" s="322"/>
      <c r="AA7" s="322"/>
      <c r="AB7" s="322"/>
      <c r="AC7" s="322"/>
      <c r="AD7" s="322"/>
      <c r="AE7" s="322"/>
      <c r="AF7" s="475" t="str">
        <f>IFERROR(AB7/SUM(AB5:AE9),"")</f>
        <v/>
      </c>
      <c r="AG7" s="475"/>
      <c r="AH7" s="475"/>
      <c r="AI7" s="364"/>
      <c r="AJ7" s="364"/>
      <c r="AK7" s="364"/>
    </row>
    <row r="8" spans="1:47" ht="30" customHeight="1" x14ac:dyDescent="0.4">
      <c r="A8" s="49"/>
      <c r="B8" s="49"/>
      <c r="C8" s="212">
        <v>4</v>
      </c>
      <c r="D8" s="339"/>
      <c r="E8" s="339"/>
      <c r="F8" s="339"/>
      <c r="G8" s="339"/>
      <c r="H8" s="339"/>
      <c r="I8" s="537"/>
      <c r="J8" s="537"/>
      <c r="K8" s="537"/>
      <c r="L8" s="537"/>
      <c r="M8" s="537"/>
      <c r="N8" s="537"/>
      <c r="O8" s="537"/>
      <c r="P8" s="537"/>
      <c r="Q8" s="537"/>
      <c r="R8" s="537"/>
      <c r="S8" s="537"/>
      <c r="T8" s="322"/>
      <c r="U8" s="322"/>
      <c r="V8" s="322"/>
      <c r="W8" s="322"/>
      <c r="X8" s="322"/>
      <c r="Y8" s="322"/>
      <c r="Z8" s="322"/>
      <c r="AA8" s="322"/>
      <c r="AB8" s="322"/>
      <c r="AC8" s="322"/>
      <c r="AD8" s="322"/>
      <c r="AE8" s="322"/>
      <c r="AF8" s="475" t="str">
        <f>IFERROR(AB8/SUM(AB5:AE9),"")</f>
        <v/>
      </c>
      <c r="AG8" s="475"/>
      <c r="AH8" s="475"/>
      <c r="AI8" s="364"/>
      <c r="AJ8" s="364"/>
      <c r="AK8" s="364"/>
    </row>
    <row r="9" spans="1:47" ht="30" customHeight="1" x14ac:dyDescent="0.4">
      <c r="A9" s="49"/>
      <c r="B9" s="49"/>
      <c r="C9" s="212">
        <v>5</v>
      </c>
      <c r="D9" s="339"/>
      <c r="E9" s="339"/>
      <c r="F9" s="339"/>
      <c r="G9" s="339"/>
      <c r="H9" s="339"/>
      <c r="I9" s="537"/>
      <c r="J9" s="537"/>
      <c r="K9" s="537"/>
      <c r="L9" s="537"/>
      <c r="M9" s="537"/>
      <c r="N9" s="537"/>
      <c r="O9" s="537"/>
      <c r="P9" s="537"/>
      <c r="Q9" s="537"/>
      <c r="R9" s="537"/>
      <c r="S9" s="537"/>
      <c r="T9" s="322"/>
      <c r="U9" s="322"/>
      <c r="V9" s="322"/>
      <c r="W9" s="322"/>
      <c r="X9" s="322"/>
      <c r="Y9" s="322"/>
      <c r="Z9" s="322"/>
      <c r="AA9" s="322"/>
      <c r="AB9" s="322"/>
      <c r="AC9" s="322"/>
      <c r="AD9" s="322"/>
      <c r="AE9" s="322"/>
      <c r="AF9" s="475" t="str">
        <f>IFERROR(AB9/SUM(AB5:AE9),"")</f>
        <v/>
      </c>
      <c r="AG9" s="475"/>
      <c r="AH9" s="475"/>
      <c r="AI9" s="364"/>
      <c r="AJ9" s="364"/>
      <c r="AK9" s="364"/>
    </row>
    <row r="10" spans="1:47" ht="18.75" customHeight="1" x14ac:dyDescent="0.45">
      <c r="A10" s="19"/>
      <c r="B10" s="105"/>
      <c r="C10" s="105"/>
      <c r="D10" s="47"/>
      <c r="E10" s="499" t="s">
        <v>312</v>
      </c>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23"/>
      <c r="AJ10" s="23"/>
      <c r="AK10" s="23"/>
      <c r="AL10" s="16"/>
    </row>
    <row r="11" spans="1:47" ht="26.25" customHeight="1" x14ac:dyDescent="0.45">
      <c r="A11" s="25"/>
      <c r="B11" s="24"/>
      <c r="C11" s="23"/>
      <c r="D11" s="23"/>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90" t="s">
        <v>219</v>
      </c>
      <c r="AO11" s="1"/>
      <c r="AP11" s="1"/>
      <c r="AQ11" s="1"/>
      <c r="AR11" s="1"/>
      <c r="AS11" s="1"/>
      <c r="AT11" s="1"/>
    </row>
    <row r="13" spans="1:47" x14ac:dyDescent="0.45">
      <c r="AL13" s="45"/>
    </row>
    <row r="15" spans="1:47" ht="72" customHeight="1" x14ac:dyDescent="0.45">
      <c r="A15" s="242" t="s">
        <v>256</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4"/>
    </row>
  </sheetData>
  <protectedRanges>
    <protectedRange sqref="A10:AK11" name="범위2"/>
  </protectedRanges>
  <mergeCells count="59">
    <mergeCell ref="AI7:AK7"/>
    <mergeCell ref="E10:AH10"/>
    <mergeCell ref="E11:AK11"/>
    <mergeCell ref="P7:S7"/>
    <mergeCell ref="T7:W7"/>
    <mergeCell ref="X7:AA7"/>
    <mergeCell ref="AB7:AE7"/>
    <mergeCell ref="AF7:AH7"/>
    <mergeCell ref="T8:W8"/>
    <mergeCell ref="X8:AA8"/>
    <mergeCell ref="AB8:AE8"/>
    <mergeCell ref="AF8:AH8"/>
    <mergeCell ref="AI8:AK8"/>
    <mergeCell ref="D9:H9"/>
    <mergeCell ref="I9:L9"/>
    <mergeCell ref="M9:O9"/>
    <mergeCell ref="T6:W6"/>
    <mergeCell ref="X6:AA6"/>
    <mergeCell ref="AB6:AE6"/>
    <mergeCell ref="AF6:AH6"/>
    <mergeCell ref="AI6:AK6"/>
    <mergeCell ref="D8:H8"/>
    <mergeCell ref="I8:L8"/>
    <mergeCell ref="M8:O8"/>
    <mergeCell ref="P8:S8"/>
    <mergeCell ref="D6:H6"/>
    <mergeCell ref="I6:L6"/>
    <mergeCell ref="M6:O6"/>
    <mergeCell ref="P6:S6"/>
    <mergeCell ref="D7:H7"/>
    <mergeCell ref="I7:L7"/>
    <mergeCell ref="M7:O7"/>
    <mergeCell ref="AF4:AH4"/>
    <mergeCell ref="AI4:AK4"/>
    <mergeCell ref="D5:H5"/>
    <mergeCell ref="I5:L5"/>
    <mergeCell ref="M5:O5"/>
    <mergeCell ref="P5:S5"/>
    <mergeCell ref="T5:W5"/>
    <mergeCell ref="X5:AA5"/>
    <mergeCell ref="AB5:AE5"/>
    <mergeCell ref="AF5:AH5"/>
    <mergeCell ref="AI5:AK5"/>
    <mergeCell ref="P9:S9"/>
    <mergeCell ref="T9:W9"/>
    <mergeCell ref="X9:AA9"/>
    <mergeCell ref="A15:AK15"/>
    <mergeCell ref="C2:AE2"/>
    <mergeCell ref="AB9:AE9"/>
    <mergeCell ref="AF9:AH9"/>
    <mergeCell ref="AI9:AK9"/>
    <mergeCell ref="AD3:AK3"/>
    <mergeCell ref="C4:H4"/>
    <mergeCell ref="I4:L4"/>
    <mergeCell ref="M4:O4"/>
    <mergeCell ref="P4:S4"/>
    <mergeCell ref="T4:W4"/>
    <mergeCell ref="X4:AA4"/>
    <mergeCell ref="AB4:AE4"/>
  </mergeCells>
  <phoneticPr fontId="2" type="noConversion"/>
  <pageMargins left="0.59055118110236227" right="0.47244094488188981" top="0.74803149606299213" bottom="0.74803149606299213" header="0.31496062992125984" footer="0.31496062992125984"/>
  <pageSetup paperSize="9" scale="88"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tabColor rgb="FF00B050"/>
  </sheetPr>
  <dimension ref="A2:BC16"/>
  <sheetViews>
    <sheetView view="pageBreakPreview" zoomScaleNormal="100" zoomScaleSheetLayoutView="100" workbookViewId="0">
      <selection activeCell="V8" sqref="V8:AA8"/>
    </sheetView>
  </sheetViews>
  <sheetFormatPr defaultRowHeight="17" x14ac:dyDescent="0.45"/>
  <cols>
    <col min="1" max="2" width="1.08203125" style="1" customWidth="1"/>
    <col min="3" max="3" width="2.33203125" style="1" customWidth="1"/>
    <col min="4" max="4" width="1.08203125" style="1" customWidth="1"/>
    <col min="5" max="10" width="2.33203125" style="1" customWidth="1"/>
    <col min="11" max="27" width="2.75" style="1" customWidth="1"/>
    <col min="28" max="32" width="1.75" style="1" customWidth="1"/>
    <col min="33" max="37" width="2.33203125" style="1" customWidth="1"/>
    <col min="38" max="38" width="9" style="1"/>
    <col min="39" max="39" width="17.08203125" style="1" bestFit="1" customWidth="1"/>
    <col min="40" max="40" width="13" style="1" bestFit="1" customWidth="1"/>
  </cols>
  <sheetData>
    <row r="2" spans="1:55" ht="19.5" customHeight="1" x14ac:dyDescent="0.45">
      <c r="A2" s="19"/>
      <c r="B2" s="246" t="s">
        <v>315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19"/>
      <c r="AC2" s="19"/>
      <c r="AD2" s="19"/>
      <c r="AE2" s="19"/>
      <c r="AF2" s="19"/>
      <c r="AG2" s="19"/>
      <c r="AH2" s="19"/>
      <c r="AI2" s="19"/>
      <c r="AJ2" s="19"/>
      <c r="AK2" s="19"/>
      <c r="AL2" s="19"/>
      <c r="AM2" s="19"/>
      <c r="AN2" s="19"/>
      <c r="AO2" s="19"/>
      <c r="AP2" s="19"/>
      <c r="AQ2" s="19"/>
      <c r="AR2" s="19"/>
      <c r="AS2" s="19"/>
      <c r="AT2" s="19"/>
      <c r="AU2" s="19"/>
      <c r="AV2" s="19"/>
      <c r="AW2" s="19"/>
      <c r="AX2" s="19"/>
      <c r="AY2" s="37"/>
      <c r="AZ2" s="1"/>
      <c r="BA2" s="1"/>
      <c r="BB2" s="1"/>
      <c r="BC2" s="1"/>
    </row>
    <row r="4" spans="1:55" ht="18.75" customHeight="1" x14ac:dyDescent="0.45">
      <c r="A4" s="19"/>
      <c r="B4" s="105"/>
      <c r="C4" s="105"/>
      <c r="D4" s="105"/>
      <c r="E4" s="105"/>
      <c r="F4" s="105"/>
      <c r="G4" s="105"/>
      <c r="H4" s="105"/>
      <c r="I4" s="105"/>
      <c r="J4" s="105"/>
      <c r="K4" s="105"/>
      <c r="L4" s="105"/>
      <c r="M4" s="105"/>
      <c r="N4" s="105"/>
      <c r="O4" s="105"/>
      <c r="P4" s="105"/>
      <c r="Q4" s="105"/>
      <c r="R4" s="105"/>
      <c r="S4" s="105"/>
      <c r="T4" s="105"/>
      <c r="U4" s="105"/>
      <c r="V4" s="105"/>
      <c r="W4" s="105"/>
      <c r="X4" s="105"/>
      <c r="Y4" s="108"/>
      <c r="Z4" s="108"/>
      <c r="AA4" s="108"/>
      <c r="AB4" s="108"/>
      <c r="AC4" s="108"/>
      <c r="AD4" s="108"/>
      <c r="AE4" s="108"/>
      <c r="AF4" s="485" t="s">
        <v>311</v>
      </c>
      <c r="AG4" s="485"/>
      <c r="AH4" s="485"/>
      <c r="AI4" s="485"/>
      <c r="AJ4" s="485"/>
      <c r="AK4" s="485"/>
      <c r="AL4" s="16"/>
      <c r="AM4" s="220"/>
    </row>
    <row r="5" spans="1:55" ht="30" customHeight="1" x14ac:dyDescent="0.4">
      <c r="A5" s="49"/>
      <c r="B5" s="49"/>
      <c r="C5" s="331" t="s">
        <v>318</v>
      </c>
      <c r="D5" s="331"/>
      <c r="E5" s="331"/>
      <c r="F5" s="331"/>
      <c r="G5" s="331"/>
      <c r="H5" s="331"/>
      <c r="I5" s="331"/>
      <c r="J5" s="331"/>
      <c r="K5" s="331" t="s">
        <v>319</v>
      </c>
      <c r="L5" s="331"/>
      <c r="M5" s="331"/>
      <c r="N5" s="331"/>
      <c r="O5" s="331"/>
      <c r="P5" s="331"/>
      <c r="Q5" s="331" t="s">
        <v>320</v>
      </c>
      <c r="R5" s="331"/>
      <c r="S5" s="331"/>
      <c r="T5" s="331"/>
      <c r="U5" s="331"/>
      <c r="V5" s="466" t="s">
        <v>321</v>
      </c>
      <c r="W5" s="466"/>
      <c r="X5" s="466"/>
      <c r="Y5" s="466"/>
      <c r="Z5" s="466"/>
      <c r="AA5" s="466"/>
      <c r="AB5" s="466" t="s">
        <v>316</v>
      </c>
      <c r="AC5" s="466"/>
      <c r="AD5" s="466"/>
      <c r="AE5" s="466"/>
      <c r="AF5" s="466"/>
      <c r="AG5" s="466" t="s">
        <v>46</v>
      </c>
      <c r="AH5" s="466"/>
      <c r="AI5" s="466"/>
      <c r="AJ5" s="466"/>
      <c r="AK5" s="466"/>
      <c r="AM5" s="220"/>
    </row>
    <row r="6" spans="1:55" ht="30" customHeight="1" x14ac:dyDescent="0.4">
      <c r="A6" s="49"/>
      <c r="B6" s="49"/>
      <c r="C6" s="96">
        <v>1</v>
      </c>
      <c r="D6" s="543" t="s">
        <v>1119</v>
      </c>
      <c r="E6" s="544"/>
      <c r="F6" s="544"/>
      <c r="G6" s="544"/>
      <c r="H6" s="544"/>
      <c r="I6" s="544"/>
      <c r="J6" s="544"/>
      <c r="K6" s="542"/>
      <c r="L6" s="542"/>
      <c r="M6" s="542"/>
      <c r="N6" s="542"/>
      <c r="O6" s="542"/>
      <c r="P6" s="542"/>
      <c r="Q6" s="542"/>
      <c r="R6" s="542"/>
      <c r="S6" s="542"/>
      <c r="T6" s="542"/>
      <c r="U6" s="542"/>
      <c r="V6" s="322">
        <v>15280202252</v>
      </c>
      <c r="W6" s="322"/>
      <c r="X6" s="322"/>
      <c r="Y6" s="322"/>
      <c r="Z6" s="322"/>
      <c r="AA6" s="322"/>
      <c r="AB6" s="475">
        <f>IFERROR(SUM(K6:AA6)/SUM(K6:AA11),"")</f>
        <v>0.77642030208882296</v>
      </c>
      <c r="AC6" s="475"/>
      <c r="AD6" s="475"/>
      <c r="AE6" s="475"/>
      <c r="AF6" s="475"/>
      <c r="AG6" s="541"/>
      <c r="AH6" s="541"/>
      <c r="AI6" s="541"/>
      <c r="AJ6" s="541"/>
      <c r="AK6" s="541"/>
      <c r="AM6" s="220"/>
      <c r="AN6" s="221"/>
    </row>
    <row r="7" spans="1:55" ht="30" customHeight="1" x14ac:dyDescent="0.4">
      <c r="A7" s="49"/>
      <c r="B7" s="49"/>
      <c r="C7" s="96">
        <v>1</v>
      </c>
      <c r="D7" s="543" t="s">
        <v>1166</v>
      </c>
      <c r="E7" s="544"/>
      <c r="F7" s="544"/>
      <c r="G7" s="544"/>
      <c r="H7" s="544"/>
      <c r="I7" s="544"/>
      <c r="J7" s="544"/>
      <c r="K7" s="542"/>
      <c r="L7" s="542"/>
      <c r="M7" s="542"/>
      <c r="N7" s="542"/>
      <c r="O7" s="542"/>
      <c r="P7" s="542"/>
      <c r="Q7" s="542"/>
      <c r="R7" s="542"/>
      <c r="S7" s="542"/>
      <c r="T7" s="542"/>
      <c r="U7" s="542"/>
      <c r="V7" s="322">
        <v>962253225</v>
      </c>
      <c r="W7" s="322"/>
      <c r="X7" s="322"/>
      <c r="Y7" s="322"/>
      <c r="Z7" s="322"/>
      <c r="AA7" s="322"/>
      <c r="AB7" s="475">
        <f>IFERROR(SUM(K7:AA7)/SUM(K7:AA12),"")</f>
        <v>0.21868791830030568</v>
      </c>
      <c r="AC7" s="475"/>
      <c r="AD7" s="475"/>
      <c r="AE7" s="475"/>
      <c r="AF7" s="475"/>
      <c r="AG7" s="541"/>
      <c r="AH7" s="541"/>
      <c r="AI7" s="541"/>
      <c r="AJ7" s="541"/>
      <c r="AK7" s="541"/>
      <c r="AM7" s="220"/>
      <c r="AN7" s="221"/>
    </row>
    <row r="8" spans="1:55" ht="30" customHeight="1" x14ac:dyDescent="0.4">
      <c r="A8" s="49"/>
      <c r="B8" s="49"/>
      <c r="C8" s="96">
        <v>2</v>
      </c>
      <c r="D8" s="543" t="s">
        <v>1167</v>
      </c>
      <c r="E8" s="544"/>
      <c r="F8" s="544"/>
      <c r="G8" s="544"/>
      <c r="H8" s="544"/>
      <c r="I8" s="544"/>
      <c r="J8" s="544"/>
      <c r="K8" s="542"/>
      <c r="L8" s="542"/>
      <c r="M8" s="542"/>
      <c r="N8" s="542"/>
      <c r="O8" s="542"/>
      <c r="P8" s="542"/>
      <c r="Q8" s="542"/>
      <c r="R8" s="542"/>
      <c r="S8" s="542"/>
      <c r="T8" s="542"/>
      <c r="U8" s="542"/>
      <c r="V8" s="547">
        <v>1111889287</v>
      </c>
      <c r="W8" s="547"/>
      <c r="X8" s="547"/>
      <c r="Y8" s="547"/>
      <c r="Z8" s="547"/>
      <c r="AA8" s="547"/>
      <c r="AB8" s="475">
        <f>IFERROR(SUM(K8:AA8)/SUM(K6:AA11),"")</f>
        <v>5.6497512393127579E-2</v>
      </c>
      <c r="AC8" s="475"/>
      <c r="AD8" s="475"/>
      <c r="AE8" s="475"/>
      <c r="AF8" s="475"/>
      <c r="AG8" s="541"/>
      <c r="AH8" s="541"/>
      <c r="AI8" s="541"/>
      <c r="AJ8" s="541"/>
      <c r="AK8" s="541"/>
      <c r="AM8" s="220"/>
      <c r="AN8" s="221"/>
    </row>
    <row r="9" spans="1:55" ht="30" customHeight="1" x14ac:dyDescent="0.4">
      <c r="A9" s="49"/>
      <c r="B9" s="49"/>
      <c r="C9" s="96">
        <v>3</v>
      </c>
      <c r="D9" s="543" t="s">
        <v>1158</v>
      </c>
      <c r="E9" s="544"/>
      <c r="F9" s="544"/>
      <c r="G9" s="544"/>
      <c r="H9" s="544"/>
      <c r="I9" s="544"/>
      <c r="J9" s="544"/>
      <c r="K9" s="542"/>
      <c r="L9" s="542"/>
      <c r="M9" s="542"/>
      <c r="N9" s="542"/>
      <c r="O9" s="542"/>
      <c r="P9" s="542"/>
      <c r="Q9" s="542"/>
      <c r="R9" s="542"/>
      <c r="S9" s="542"/>
      <c r="T9" s="542"/>
      <c r="U9" s="542"/>
      <c r="V9" s="322">
        <v>843297060</v>
      </c>
      <c r="W9" s="322"/>
      <c r="X9" s="322"/>
      <c r="Y9" s="322"/>
      <c r="Z9" s="322"/>
      <c r="AA9" s="322"/>
      <c r="AB9" s="475">
        <f>IFERROR(SUM(K9:AA9)/SUM(K6:AA11),"")</f>
        <v>4.2849757305412413E-2</v>
      </c>
      <c r="AC9" s="475"/>
      <c r="AD9" s="475"/>
      <c r="AE9" s="475"/>
      <c r="AF9" s="475"/>
      <c r="AG9" s="541"/>
      <c r="AH9" s="541"/>
      <c r="AI9" s="541"/>
      <c r="AJ9" s="541"/>
      <c r="AK9" s="541"/>
      <c r="AM9" s="220"/>
      <c r="AN9" s="221"/>
    </row>
    <row r="10" spans="1:55" ht="30" customHeight="1" x14ac:dyDescent="0.4">
      <c r="A10" s="49"/>
      <c r="B10" s="49"/>
      <c r="C10" s="96">
        <v>4</v>
      </c>
      <c r="D10" s="545" t="s">
        <v>1159</v>
      </c>
      <c r="E10" s="546"/>
      <c r="F10" s="546"/>
      <c r="G10" s="546"/>
      <c r="H10" s="546"/>
      <c r="I10" s="546"/>
      <c r="J10" s="546"/>
      <c r="K10" s="542"/>
      <c r="L10" s="542"/>
      <c r="M10" s="542"/>
      <c r="N10" s="542"/>
      <c r="O10" s="542"/>
      <c r="P10" s="542"/>
      <c r="Q10" s="542"/>
      <c r="R10" s="542"/>
      <c r="S10" s="542"/>
      <c r="T10" s="542"/>
      <c r="U10" s="542"/>
      <c r="V10" s="322">
        <v>973066737</v>
      </c>
      <c r="W10" s="322"/>
      <c r="X10" s="322"/>
      <c r="Y10" s="322"/>
      <c r="Z10" s="322"/>
      <c r="AA10" s="322"/>
      <c r="AB10" s="475">
        <f>IFERROR(SUM(K10:AA10)/SUM(K6:AA11),"")</f>
        <v>4.9443636768305078E-2</v>
      </c>
      <c r="AC10" s="475"/>
      <c r="AD10" s="475"/>
      <c r="AE10" s="475"/>
      <c r="AF10" s="475"/>
      <c r="AG10" s="541"/>
      <c r="AH10" s="541"/>
      <c r="AI10" s="541"/>
      <c r="AJ10" s="541"/>
      <c r="AK10" s="541"/>
      <c r="AM10" s="220"/>
      <c r="AN10" s="221"/>
    </row>
    <row r="11" spans="1:55" ht="30" customHeight="1" x14ac:dyDescent="0.4">
      <c r="A11" s="49"/>
      <c r="B11" s="49"/>
      <c r="C11" s="96">
        <v>5</v>
      </c>
      <c r="D11" s="545" t="s">
        <v>1168</v>
      </c>
      <c r="E11" s="546"/>
      <c r="F11" s="546"/>
      <c r="G11" s="546"/>
      <c r="H11" s="546"/>
      <c r="I11" s="546"/>
      <c r="J11" s="546"/>
      <c r="K11" s="542"/>
      <c r="L11" s="542"/>
      <c r="M11" s="542"/>
      <c r="N11" s="542"/>
      <c r="O11" s="542"/>
      <c r="P11" s="542"/>
      <c r="Q11" s="542"/>
      <c r="R11" s="542"/>
      <c r="S11" s="542"/>
      <c r="T11" s="542"/>
      <c r="U11" s="542"/>
      <c r="V11" s="322">
        <v>509614340</v>
      </c>
      <c r="W11" s="322"/>
      <c r="X11" s="322"/>
      <c r="Y11" s="322"/>
      <c r="Z11" s="322"/>
      <c r="AA11" s="322"/>
      <c r="AB11" s="475">
        <f>IFERROR(SUM(K11:AA11)/SUM(K6:AA11),"")</f>
        <v>2.5894612733925487E-2</v>
      </c>
      <c r="AC11" s="475"/>
      <c r="AD11" s="475"/>
      <c r="AE11" s="475"/>
      <c r="AF11" s="475"/>
      <c r="AG11" s="541"/>
      <c r="AH11" s="541"/>
      <c r="AI11" s="541"/>
      <c r="AJ11" s="541"/>
      <c r="AK11" s="541"/>
      <c r="AM11" s="220"/>
      <c r="AN11" s="221"/>
    </row>
    <row r="12" spans="1:55" ht="7.5" customHeight="1" x14ac:dyDescent="0.45">
      <c r="A12" s="25"/>
      <c r="B12" s="24"/>
      <c r="C12" s="23"/>
      <c r="D12" s="23"/>
      <c r="E12" s="40"/>
      <c r="F12" s="40"/>
      <c r="G12" s="40"/>
      <c r="H12" s="40"/>
      <c r="I12" s="40"/>
      <c r="J12" s="40"/>
      <c r="K12" s="40"/>
      <c r="L12" s="40"/>
      <c r="M12" s="40"/>
      <c r="N12" s="40"/>
      <c r="O12" s="4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50"/>
    </row>
    <row r="13" spans="1:55" ht="26.25" customHeight="1" x14ac:dyDescent="0.45">
      <c r="A13" s="25"/>
      <c r="B13" s="24"/>
      <c r="C13" s="23"/>
      <c r="D13" s="46"/>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87"/>
      <c r="AH13" s="87"/>
      <c r="AI13" s="87"/>
      <c r="AJ13" s="87"/>
      <c r="AK13" s="87"/>
      <c r="AL13" s="90" t="s">
        <v>244</v>
      </c>
      <c r="AM13" s="46"/>
      <c r="AN13" s="46"/>
      <c r="AO13" s="46"/>
      <c r="AP13" s="46"/>
      <c r="AQ13" s="46"/>
      <c r="AR13" s="46"/>
      <c r="AS13" s="46"/>
      <c r="AT13" s="46"/>
      <c r="AU13" s="46"/>
      <c r="AV13" s="46"/>
      <c r="AW13" s="46"/>
      <c r="AX13" s="46"/>
      <c r="AY13" s="26"/>
    </row>
    <row r="16" spans="1:55" ht="62.25" customHeight="1" x14ac:dyDescent="0.45">
      <c r="A16" s="242" t="s">
        <v>322</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4"/>
      <c r="AG16" s="93"/>
      <c r="AH16" s="93"/>
      <c r="AI16" s="93"/>
      <c r="AJ16" s="93"/>
      <c r="AK16" s="93"/>
    </row>
  </sheetData>
  <sheetProtection formatCells="0" formatRows="0"/>
  <mergeCells count="46">
    <mergeCell ref="AB11:AF11"/>
    <mergeCell ref="AG11:AK11"/>
    <mergeCell ref="D6:J6"/>
    <mergeCell ref="D8:J8"/>
    <mergeCell ref="AG6:AK6"/>
    <mergeCell ref="AG8:AK8"/>
    <mergeCell ref="AG9:AK9"/>
    <mergeCell ref="K8:P8"/>
    <mergeCell ref="Q8:U8"/>
    <mergeCell ref="V8:AA8"/>
    <mergeCell ref="AB8:AF8"/>
    <mergeCell ref="AG10:AK10"/>
    <mergeCell ref="D7:J7"/>
    <mergeCell ref="K7:P7"/>
    <mergeCell ref="Q7:U7"/>
    <mergeCell ref="V7:AA7"/>
    <mergeCell ref="A16:AF16"/>
    <mergeCell ref="Q9:U9"/>
    <mergeCell ref="V9:AA9"/>
    <mergeCell ref="AB9:AF9"/>
    <mergeCell ref="K10:P10"/>
    <mergeCell ref="Q10:U10"/>
    <mergeCell ref="V10:AA10"/>
    <mergeCell ref="AB10:AF10"/>
    <mergeCell ref="K9:P9"/>
    <mergeCell ref="D9:J9"/>
    <mergeCell ref="D10:J10"/>
    <mergeCell ref="D11:J11"/>
    <mergeCell ref="E13:AF13"/>
    <mergeCell ref="K11:P11"/>
    <mergeCell ref="Q11:U11"/>
    <mergeCell ref="V11:AA11"/>
    <mergeCell ref="AB7:AF7"/>
    <mergeCell ref="AG7:AK7"/>
    <mergeCell ref="B2:AA2"/>
    <mergeCell ref="K6:P6"/>
    <mergeCell ref="Q6:U6"/>
    <mergeCell ref="V6:AA6"/>
    <mergeCell ref="AB6:AF6"/>
    <mergeCell ref="AF4:AK4"/>
    <mergeCell ref="AG5:AK5"/>
    <mergeCell ref="C5:J5"/>
    <mergeCell ref="K5:P5"/>
    <mergeCell ref="Q5:U5"/>
    <mergeCell ref="V5:AA5"/>
    <mergeCell ref="AB5:AF5"/>
  </mergeCells>
  <phoneticPr fontId="2" type="noConversion"/>
  <pageMargins left="0.59055118110236227" right="0.47244094488188981" top="0.74803149606299213" bottom="0.74803149606299213" header="0.31496062992125984" footer="0.31496062992125984"/>
  <pageSetup paperSize="9" scale="92"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dimension ref="A2:BC13"/>
  <sheetViews>
    <sheetView view="pageBreakPreview" zoomScaleNormal="100" zoomScaleSheetLayoutView="100" workbookViewId="0">
      <selection activeCell="AX16" sqref="AX16"/>
    </sheetView>
  </sheetViews>
  <sheetFormatPr defaultRowHeight="17" x14ac:dyDescent="0.45"/>
  <cols>
    <col min="1" max="4" width="1.08203125" style="1" customWidth="1"/>
    <col min="5" max="41" width="2.33203125" style="1" customWidth="1"/>
    <col min="42" max="50" width="9" style="1"/>
  </cols>
  <sheetData>
    <row r="2" spans="1:55" ht="19.5" x14ac:dyDescent="0.45">
      <c r="A2" s="19"/>
      <c r="B2" s="246" t="s">
        <v>1058</v>
      </c>
      <c r="C2" s="246"/>
      <c r="D2" s="246"/>
      <c r="E2" s="246"/>
      <c r="F2" s="246"/>
      <c r="G2" s="246"/>
      <c r="H2" s="246"/>
      <c r="I2" s="246"/>
      <c r="J2" s="246"/>
      <c r="K2" s="246"/>
      <c r="L2" s="246"/>
      <c r="M2" s="246"/>
      <c r="N2" s="246"/>
      <c r="O2" s="246"/>
      <c r="P2" s="246"/>
      <c r="Q2" s="246"/>
      <c r="R2" s="246"/>
      <c r="S2" s="246"/>
      <c r="T2" s="246"/>
      <c r="U2" s="246"/>
      <c r="V2" s="19"/>
      <c r="W2" s="19"/>
      <c r="X2" s="19"/>
      <c r="Y2" s="19"/>
      <c r="Z2" s="19"/>
      <c r="AA2" s="19"/>
      <c r="AB2" s="19"/>
      <c r="AC2" s="19"/>
      <c r="AD2" s="19"/>
      <c r="AE2" s="19"/>
      <c r="AF2" s="19"/>
      <c r="AG2" s="19"/>
      <c r="AH2" s="19"/>
      <c r="AI2" s="19"/>
      <c r="AJ2" s="19"/>
      <c r="AK2" s="19"/>
      <c r="AL2" s="19"/>
      <c r="AM2" s="19"/>
      <c r="AN2" s="19"/>
      <c r="AO2" s="19"/>
      <c r="AP2" s="19"/>
      <c r="AQ2" s="19"/>
      <c r="AR2" s="19"/>
      <c r="AS2" s="19"/>
      <c r="AT2" s="37"/>
    </row>
    <row r="3" spans="1:55" ht="19.5" x14ac:dyDescent="0.45">
      <c r="A3" s="19"/>
      <c r="B3" s="41"/>
      <c r="C3" s="41"/>
      <c r="D3" s="41"/>
      <c r="E3" s="41"/>
      <c r="F3" s="41"/>
      <c r="G3" s="41"/>
      <c r="H3" s="41"/>
      <c r="I3" s="41"/>
      <c r="J3" s="41"/>
      <c r="K3" s="41"/>
      <c r="L3" s="41"/>
      <c r="M3" s="41"/>
      <c r="N3" s="41"/>
      <c r="O3" s="41"/>
      <c r="P3" s="41"/>
      <c r="Q3" s="41"/>
      <c r="R3" s="41"/>
      <c r="S3" s="41"/>
      <c r="T3" s="41"/>
      <c r="U3" s="41"/>
      <c r="V3" s="19"/>
      <c r="W3" s="19"/>
      <c r="X3" s="19"/>
      <c r="Y3" s="19"/>
      <c r="Z3" s="19"/>
      <c r="AA3" s="19"/>
      <c r="AB3" s="19"/>
      <c r="AC3" s="19"/>
      <c r="AD3" s="19"/>
      <c r="AE3" s="19"/>
      <c r="AF3" s="19"/>
      <c r="AG3" s="19"/>
      <c r="AH3" s="19"/>
      <c r="AI3" s="19"/>
      <c r="AJ3" s="19"/>
      <c r="AK3" s="19"/>
      <c r="AL3" s="19"/>
      <c r="AM3" s="19"/>
      <c r="AN3" s="19"/>
      <c r="AO3" s="19"/>
      <c r="AP3" s="19"/>
      <c r="AQ3" s="19"/>
      <c r="AR3" s="19"/>
      <c r="AS3" s="19"/>
      <c r="AT3" s="37"/>
    </row>
    <row r="4" spans="1:55" ht="18.75" customHeight="1" x14ac:dyDescent="0.45">
      <c r="A4" s="19"/>
      <c r="B4" s="105"/>
      <c r="C4" s="105"/>
      <c r="D4" s="105"/>
      <c r="E4" s="105"/>
      <c r="F4" s="105"/>
      <c r="G4" s="105"/>
      <c r="H4" s="105"/>
      <c r="I4" s="105"/>
      <c r="J4" s="105"/>
      <c r="K4" s="105"/>
      <c r="L4" s="105"/>
      <c r="M4" s="105"/>
      <c r="N4" s="105"/>
      <c r="O4" s="105"/>
      <c r="P4" s="105"/>
      <c r="Q4" s="19"/>
      <c r="R4" s="19"/>
      <c r="S4" s="19"/>
      <c r="T4" s="19"/>
      <c r="U4" s="19"/>
      <c r="V4" s="19"/>
      <c r="W4" s="19"/>
      <c r="X4" s="19"/>
      <c r="Y4" s="19"/>
      <c r="Z4" s="19"/>
      <c r="AA4" s="19"/>
      <c r="AB4" s="19"/>
      <c r="AC4" s="19"/>
      <c r="AD4" s="330" t="s">
        <v>325</v>
      </c>
      <c r="AE4" s="330"/>
      <c r="AF4" s="330"/>
      <c r="AG4" s="330"/>
      <c r="AH4" s="330"/>
      <c r="AI4" s="330"/>
      <c r="AJ4" s="330"/>
      <c r="AK4" s="330"/>
      <c r="AL4" s="330"/>
      <c r="AM4" s="330"/>
      <c r="AN4" s="330"/>
      <c r="AO4" s="330"/>
      <c r="AP4" s="16"/>
    </row>
    <row r="5" spans="1:55" ht="30.75" customHeight="1" x14ac:dyDescent="0.45">
      <c r="A5" s="19"/>
      <c r="B5" s="105"/>
      <c r="C5" s="105"/>
      <c r="D5" s="105"/>
      <c r="E5" s="489" t="s">
        <v>250</v>
      </c>
      <c r="F5" s="489"/>
      <c r="G5" s="489"/>
      <c r="H5" s="489"/>
      <c r="I5" s="489"/>
      <c r="J5" s="489"/>
      <c r="K5" s="489"/>
      <c r="L5" s="489"/>
      <c r="M5" s="489" t="s">
        <v>251</v>
      </c>
      <c r="N5" s="489"/>
      <c r="O5" s="489"/>
      <c r="P5" s="489"/>
      <c r="Q5" s="489"/>
      <c r="R5" s="489"/>
      <c r="S5" s="489"/>
      <c r="T5" s="489"/>
      <c r="U5" s="489"/>
      <c r="V5" s="489" t="s">
        <v>252</v>
      </c>
      <c r="W5" s="489"/>
      <c r="X5" s="489"/>
      <c r="Y5" s="489"/>
      <c r="Z5" s="489" t="s">
        <v>323</v>
      </c>
      <c r="AA5" s="489"/>
      <c r="AB5" s="489"/>
      <c r="AC5" s="489"/>
      <c r="AD5" s="489"/>
      <c r="AE5" s="489"/>
      <c r="AF5" s="489" t="s">
        <v>324</v>
      </c>
      <c r="AG5" s="489"/>
      <c r="AH5" s="489"/>
      <c r="AI5" s="489"/>
      <c r="AJ5" s="489"/>
      <c r="AK5" s="489"/>
      <c r="AL5" s="489" t="s">
        <v>255</v>
      </c>
      <c r="AM5" s="489"/>
      <c r="AN5" s="489"/>
      <c r="AO5" s="489"/>
      <c r="AP5" s="16"/>
    </row>
    <row r="6" spans="1:55" ht="26.25" customHeight="1" x14ac:dyDescent="0.45">
      <c r="A6" s="19"/>
      <c r="B6" s="105"/>
      <c r="C6" s="105"/>
      <c r="D6" s="105"/>
      <c r="E6" s="491" t="s">
        <v>1169</v>
      </c>
      <c r="F6" s="491"/>
      <c r="G6" s="491"/>
      <c r="H6" s="491"/>
      <c r="I6" s="491"/>
      <c r="J6" s="491"/>
      <c r="K6" s="491"/>
      <c r="L6" s="491"/>
      <c r="M6" s="491" t="s">
        <v>1170</v>
      </c>
      <c r="N6" s="491"/>
      <c r="O6" s="491"/>
      <c r="P6" s="491"/>
      <c r="Q6" s="491"/>
      <c r="R6" s="491"/>
      <c r="S6" s="491"/>
      <c r="T6" s="491"/>
      <c r="U6" s="491"/>
      <c r="V6" s="347" t="s">
        <v>1120</v>
      </c>
      <c r="W6" s="347"/>
      <c r="X6" s="347"/>
      <c r="Y6" s="347"/>
      <c r="Z6" s="492">
        <v>691989</v>
      </c>
      <c r="AA6" s="492"/>
      <c r="AB6" s="492"/>
      <c r="AC6" s="492"/>
      <c r="AD6" s="492"/>
      <c r="AE6" s="492"/>
      <c r="AF6" s="492"/>
      <c r="AG6" s="492"/>
      <c r="AH6" s="492"/>
      <c r="AI6" s="492"/>
      <c r="AJ6" s="492"/>
      <c r="AK6" s="492"/>
      <c r="AL6" s="490"/>
      <c r="AM6" s="490"/>
      <c r="AN6" s="490"/>
      <c r="AO6" s="490"/>
      <c r="AP6" s="16"/>
    </row>
    <row r="7" spans="1:55" ht="26.25" customHeight="1" x14ac:dyDescent="0.45">
      <c r="A7" s="19"/>
      <c r="B7" s="217"/>
      <c r="C7" s="217"/>
      <c r="D7" s="217"/>
      <c r="E7" s="491" t="s">
        <v>1164</v>
      </c>
      <c r="F7" s="491"/>
      <c r="G7" s="491"/>
      <c r="H7" s="491"/>
      <c r="I7" s="491"/>
      <c r="J7" s="491"/>
      <c r="K7" s="491"/>
      <c r="L7" s="491"/>
      <c r="M7" s="491" t="s">
        <v>1171</v>
      </c>
      <c r="N7" s="491"/>
      <c r="O7" s="491"/>
      <c r="P7" s="491"/>
      <c r="Q7" s="491"/>
      <c r="R7" s="491"/>
      <c r="S7" s="491"/>
      <c r="T7" s="491"/>
      <c r="U7" s="491"/>
      <c r="V7" s="347" t="s">
        <v>1120</v>
      </c>
      <c r="W7" s="347"/>
      <c r="X7" s="347"/>
      <c r="Y7" s="347"/>
      <c r="Z7" s="492">
        <v>432639404</v>
      </c>
      <c r="AA7" s="492"/>
      <c r="AB7" s="492"/>
      <c r="AC7" s="492"/>
      <c r="AD7" s="492"/>
      <c r="AE7" s="492"/>
      <c r="AF7" s="492">
        <v>56799</v>
      </c>
      <c r="AG7" s="492"/>
      <c r="AH7" s="492"/>
      <c r="AI7" s="492"/>
      <c r="AJ7" s="492"/>
      <c r="AK7" s="492"/>
      <c r="AL7" s="490"/>
      <c r="AM7" s="490"/>
      <c r="AN7" s="490"/>
      <c r="AO7" s="490"/>
      <c r="AP7" s="16"/>
    </row>
    <row r="8" spans="1:55" ht="26.25" customHeight="1" x14ac:dyDescent="0.45">
      <c r="A8" s="19"/>
      <c r="B8" s="217"/>
      <c r="C8" s="217"/>
      <c r="D8" s="217"/>
      <c r="E8" s="491" t="s">
        <v>1164</v>
      </c>
      <c r="F8" s="491"/>
      <c r="G8" s="491"/>
      <c r="H8" s="491"/>
      <c r="I8" s="491"/>
      <c r="J8" s="491"/>
      <c r="K8" s="491"/>
      <c r="L8" s="491"/>
      <c r="M8" s="491" t="s">
        <v>1172</v>
      </c>
      <c r="N8" s="491"/>
      <c r="O8" s="491"/>
      <c r="P8" s="491"/>
      <c r="Q8" s="491"/>
      <c r="R8" s="491"/>
      <c r="S8" s="491"/>
      <c r="T8" s="491"/>
      <c r="U8" s="491"/>
      <c r="V8" s="347" t="s">
        <v>1120</v>
      </c>
      <c r="W8" s="347"/>
      <c r="X8" s="347"/>
      <c r="Y8" s="347"/>
      <c r="Z8" s="492">
        <v>4262386</v>
      </c>
      <c r="AA8" s="492"/>
      <c r="AB8" s="492"/>
      <c r="AC8" s="492"/>
      <c r="AD8" s="492"/>
      <c r="AE8" s="492"/>
      <c r="AF8" s="492">
        <v>1949620</v>
      </c>
      <c r="AG8" s="492"/>
      <c r="AH8" s="492"/>
      <c r="AI8" s="492"/>
      <c r="AJ8" s="492"/>
      <c r="AK8" s="492"/>
      <c r="AL8" s="490"/>
      <c r="AM8" s="490"/>
      <c r="AN8" s="490"/>
      <c r="AO8" s="490"/>
      <c r="AP8" s="16"/>
    </row>
    <row r="9" spans="1:55" ht="7.5" customHeight="1" x14ac:dyDescent="0.45">
      <c r="A9" s="25"/>
      <c r="B9" s="24"/>
      <c r="C9" s="23"/>
      <c r="D9" s="23"/>
      <c r="E9" s="40"/>
      <c r="F9" s="40"/>
      <c r="G9" s="40"/>
      <c r="H9" s="40"/>
      <c r="I9" s="40"/>
      <c r="J9" s="40"/>
      <c r="K9" s="40"/>
      <c r="L9" s="40"/>
      <c r="M9" s="40"/>
      <c r="N9" s="40"/>
      <c r="O9" s="40"/>
      <c r="P9" s="110"/>
      <c r="Q9" s="110"/>
      <c r="R9" s="110"/>
      <c r="S9" s="110"/>
      <c r="T9" s="110"/>
      <c r="U9" s="110"/>
      <c r="V9" s="110"/>
      <c r="W9" s="110"/>
      <c r="X9" s="110"/>
      <c r="Y9" s="110"/>
      <c r="Z9" s="104"/>
      <c r="AA9" s="104"/>
      <c r="AB9" s="104"/>
      <c r="AC9" s="104"/>
      <c r="AD9" s="104"/>
      <c r="AE9" s="104"/>
      <c r="AF9" s="104"/>
      <c r="AG9" s="104"/>
      <c r="AH9" s="104"/>
      <c r="AI9" s="104"/>
      <c r="AJ9" s="104"/>
      <c r="AK9" s="104"/>
      <c r="AL9" s="110"/>
      <c r="AM9" s="110"/>
      <c r="AN9" s="110"/>
      <c r="AO9" s="110"/>
      <c r="AP9" s="50"/>
    </row>
    <row r="10" spans="1:55" ht="26.25" customHeight="1" x14ac:dyDescent="0.45">
      <c r="A10" s="25"/>
      <c r="B10" s="24"/>
      <c r="C10" s="23"/>
      <c r="D10" s="46"/>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87"/>
      <c r="AM10" s="87"/>
      <c r="AN10" s="87"/>
      <c r="AO10" s="87"/>
      <c r="AP10" s="90" t="s">
        <v>219</v>
      </c>
      <c r="AQ10" s="46"/>
      <c r="AR10" s="46"/>
      <c r="AS10" s="46"/>
      <c r="AT10" s="46"/>
      <c r="AU10" s="46"/>
      <c r="AV10" s="46"/>
      <c r="AW10" s="46"/>
      <c r="AX10" s="46"/>
      <c r="AY10" s="46"/>
      <c r="AZ10" s="46"/>
      <c r="BA10" s="46"/>
      <c r="BB10" s="46"/>
      <c r="BC10" s="26"/>
    </row>
    <row r="13" spans="1:55" ht="54" customHeight="1" x14ac:dyDescent="0.45">
      <c r="A13" s="242" t="s">
        <v>329</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4"/>
      <c r="AL13" s="93"/>
      <c r="AM13" s="93"/>
      <c r="AN13" s="93"/>
      <c r="AO13" s="93"/>
    </row>
  </sheetData>
  <sheetProtection formatCells="0" formatRows="0"/>
  <mergeCells count="28">
    <mergeCell ref="E10:AK10"/>
    <mergeCell ref="A13:AK13"/>
    <mergeCell ref="AL6:AO6"/>
    <mergeCell ref="E6:L6"/>
    <mergeCell ref="M6:U6"/>
    <mergeCell ref="V6:Y6"/>
    <mergeCell ref="Z6:AE6"/>
    <mergeCell ref="AF6:AK6"/>
    <mergeCell ref="E7:L7"/>
    <mergeCell ref="M7:U7"/>
    <mergeCell ref="V7:Y7"/>
    <mergeCell ref="Z7:AE7"/>
    <mergeCell ref="AF7:AK7"/>
    <mergeCell ref="AL7:AO7"/>
    <mergeCell ref="E8:L8"/>
    <mergeCell ref="M8:U8"/>
    <mergeCell ref="V8:Y8"/>
    <mergeCell ref="Z8:AE8"/>
    <mergeCell ref="AF8:AK8"/>
    <mergeCell ref="AL8:AO8"/>
    <mergeCell ref="B2:U2"/>
    <mergeCell ref="AD4:AO4"/>
    <mergeCell ref="E5:L5"/>
    <mergeCell ref="M5:U5"/>
    <mergeCell ref="V5:Y5"/>
    <mergeCell ref="Z5:AE5"/>
    <mergeCell ref="AF5:AK5"/>
    <mergeCell ref="AL5:AO5"/>
  </mergeCells>
  <phoneticPr fontId="2" type="noConversion"/>
  <pageMargins left="0.59055118110236227" right="0.47244094488188981" top="0.74803149606299213" bottom="0.74803149606299213" header="0.31496062992125984" footer="0.31496062992125984"/>
  <pageSetup paperSize="9" scale="91"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A1:AT14"/>
  <sheetViews>
    <sheetView view="pageBreakPreview" zoomScaleNormal="100" zoomScaleSheetLayoutView="100" workbookViewId="0">
      <selection activeCell="B2" sqref="B2:AI2"/>
    </sheetView>
  </sheetViews>
  <sheetFormatPr defaultRowHeight="17" x14ac:dyDescent="0.45"/>
  <cols>
    <col min="1" max="2" width="1.08203125" style="1" customWidth="1"/>
    <col min="3" max="3" width="2.58203125" style="1" customWidth="1"/>
    <col min="4" max="4" width="1.08203125" style="1" customWidth="1"/>
    <col min="5" max="35" width="2.33203125" style="1" customWidth="1"/>
    <col min="36" max="41" width="9" style="1"/>
  </cols>
  <sheetData>
    <row r="1" spans="1:46"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37"/>
    </row>
    <row r="2" spans="1:46" ht="18.75" customHeight="1" x14ac:dyDescent="0.45">
      <c r="A2" s="19"/>
      <c r="B2" s="246" t="s">
        <v>326</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16"/>
    </row>
    <row r="3" spans="1:46" ht="18.75" customHeight="1" x14ac:dyDescent="0.45">
      <c r="A3" s="19"/>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6"/>
    </row>
    <row r="4" spans="1:46" ht="30" customHeight="1" x14ac:dyDescent="0.4">
      <c r="A4" s="49"/>
      <c r="B4" s="49"/>
      <c r="C4" s="307" t="s">
        <v>63</v>
      </c>
      <c r="D4" s="307"/>
      <c r="E4" s="307"/>
      <c r="F4" s="307"/>
      <c r="G4" s="307"/>
      <c r="H4" s="307"/>
      <c r="I4" s="307"/>
      <c r="J4" s="307"/>
      <c r="K4" s="307"/>
      <c r="L4" s="307"/>
      <c r="M4" s="307"/>
      <c r="N4" s="307"/>
      <c r="O4" s="341" t="s">
        <v>327</v>
      </c>
      <c r="P4" s="341"/>
      <c r="Q4" s="341"/>
      <c r="R4" s="341"/>
      <c r="S4" s="341"/>
      <c r="T4" s="341"/>
      <c r="U4" s="341"/>
      <c r="V4" s="341"/>
      <c r="W4" s="341"/>
      <c r="X4" s="341" t="s">
        <v>280</v>
      </c>
      <c r="Y4" s="341"/>
      <c r="Z4" s="341"/>
      <c r="AA4" s="341"/>
      <c r="AB4" s="341"/>
      <c r="AC4" s="341" t="s">
        <v>46</v>
      </c>
      <c r="AD4" s="341"/>
      <c r="AE4" s="341"/>
      <c r="AF4" s="341"/>
      <c r="AG4" s="341"/>
      <c r="AH4" s="341"/>
      <c r="AI4" s="341"/>
    </row>
    <row r="5" spans="1:46" ht="30" customHeight="1" x14ac:dyDescent="0.4">
      <c r="A5" s="49"/>
      <c r="B5" s="49"/>
      <c r="C5" s="207">
        <v>1</v>
      </c>
      <c r="D5" s="548"/>
      <c r="E5" s="491"/>
      <c r="F5" s="491"/>
      <c r="G5" s="491"/>
      <c r="H5" s="491"/>
      <c r="I5" s="491"/>
      <c r="J5" s="491"/>
      <c r="K5" s="491"/>
      <c r="L5" s="491"/>
      <c r="M5" s="491"/>
      <c r="N5" s="491"/>
      <c r="O5" s="535"/>
      <c r="P5" s="535"/>
      <c r="Q5" s="535"/>
      <c r="R5" s="535"/>
      <c r="S5" s="535"/>
      <c r="T5" s="535"/>
      <c r="U5" s="535"/>
      <c r="V5" s="535"/>
      <c r="W5" s="535"/>
      <c r="X5" s="536" t="str">
        <f>IFERROR(O5/SUM(O5:W9),"")</f>
        <v/>
      </c>
      <c r="Y5" s="536"/>
      <c r="Z5" s="536"/>
      <c r="AA5" s="536"/>
      <c r="AB5" s="536"/>
      <c r="AC5" s="466"/>
      <c r="AD5" s="466"/>
      <c r="AE5" s="466"/>
      <c r="AF5" s="466"/>
      <c r="AG5" s="466"/>
      <c r="AH5" s="466"/>
      <c r="AI5" s="466"/>
    </row>
    <row r="6" spans="1:46" ht="30" customHeight="1" x14ac:dyDescent="0.4">
      <c r="A6" s="49"/>
      <c r="B6" s="49"/>
      <c r="C6" s="207">
        <v>2</v>
      </c>
      <c r="D6" s="548"/>
      <c r="E6" s="491"/>
      <c r="F6" s="491"/>
      <c r="G6" s="491"/>
      <c r="H6" s="491"/>
      <c r="I6" s="491"/>
      <c r="J6" s="491"/>
      <c r="K6" s="491"/>
      <c r="L6" s="491"/>
      <c r="M6" s="491"/>
      <c r="N6" s="491"/>
      <c r="O6" s="535"/>
      <c r="P6" s="535"/>
      <c r="Q6" s="535"/>
      <c r="R6" s="535"/>
      <c r="S6" s="535"/>
      <c r="T6" s="535"/>
      <c r="U6" s="535"/>
      <c r="V6" s="535"/>
      <c r="W6" s="535"/>
      <c r="X6" s="536" t="str">
        <f>IFERROR(O6/SUM(O5:W9),"")</f>
        <v/>
      </c>
      <c r="Y6" s="536"/>
      <c r="Z6" s="536"/>
      <c r="AA6" s="536"/>
      <c r="AB6" s="536"/>
      <c r="AC6" s="466"/>
      <c r="AD6" s="466"/>
      <c r="AE6" s="466"/>
      <c r="AF6" s="466"/>
      <c r="AG6" s="466"/>
      <c r="AH6" s="466"/>
      <c r="AI6" s="466"/>
    </row>
    <row r="7" spans="1:46" ht="30" customHeight="1" x14ac:dyDescent="0.4">
      <c r="A7" s="49"/>
      <c r="B7" s="49"/>
      <c r="C7" s="207">
        <v>3</v>
      </c>
      <c r="D7" s="548"/>
      <c r="E7" s="491"/>
      <c r="F7" s="491"/>
      <c r="G7" s="491"/>
      <c r="H7" s="491"/>
      <c r="I7" s="491"/>
      <c r="J7" s="491"/>
      <c r="K7" s="491"/>
      <c r="L7" s="491"/>
      <c r="M7" s="491"/>
      <c r="N7" s="491"/>
      <c r="O7" s="535"/>
      <c r="P7" s="535"/>
      <c r="Q7" s="535"/>
      <c r="R7" s="535"/>
      <c r="S7" s="535"/>
      <c r="T7" s="535"/>
      <c r="U7" s="535"/>
      <c r="V7" s="535"/>
      <c r="W7" s="535"/>
      <c r="X7" s="536" t="str">
        <f>IFERROR(O7/SUM(O5:W9),"")</f>
        <v/>
      </c>
      <c r="Y7" s="536"/>
      <c r="Z7" s="536"/>
      <c r="AA7" s="536"/>
      <c r="AB7" s="536"/>
      <c r="AC7" s="466"/>
      <c r="AD7" s="466"/>
      <c r="AE7" s="466"/>
      <c r="AF7" s="466"/>
      <c r="AG7" s="466"/>
      <c r="AH7" s="466"/>
      <c r="AI7" s="466"/>
    </row>
    <row r="8" spans="1:46" ht="30" customHeight="1" x14ac:dyDescent="0.4">
      <c r="A8" s="49"/>
      <c r="B8" s="49"/>
      <c r="C8" s="207">
        <v>4</v>
      </c>
      <c r="D8" s="548"/>
      <c r="E8" s="491"/>
      <c r="F8" s="491"/>
      <c r="G8" s="491"/>
      <c r="H8" s="491"/>
      <c r="I8" s="491"/>
      <c r="J8" s="491"/>
      <c r="K8" s="491"/>
      <c r="L8" s="491"/>
      <c r="M8" s="491"/>
      <c r="N8" s="491"/>
      <c r="O8" s="535"/>
      <c r="P8" s="535"/>
      <c r="Q8" s="535"/>
      <c r="R8" s="535"/>
      <c r="S8" s="535"/>
      <c r="T8" s="535"/>
      <c r="U8" s="535"/>
      <c r="V8" s="535"/>
      <c r="W8" s="535"/>
      <c r="X8" s="536" t="str">
        <f>IFERROR(O8/SUM(O5:W9),"")</f>
        <v/>
      </c>
      <c r="Y8" s="536"/>
      <c r="Z8" s="536"/>
      <c r="AA8" s="536"/>
      <c r="AB8" s="536"/>
      <c r="AC8" s="466"/>
      <c r="AD8" s="466"/>
      <c r="AE8" s="466"/>
      <c r="AF8" s="466"/>
      <c r="AG8" s="466"/>
      <c r="AH8" s="466"/>
      <c r="AI8" s="466"/>
    </row>
    <row r="9" spans="1:46" ht="30" customHeight="1" x14ac:dyDescent="0.4">
      <c r="A9" s="49"/>
      <c r="B9" s="49"/>
      <c r="C9" s="207">
        <v>5</v>
      </c>
      <c r="D9" s="548"/>
      <c r="E9" s="491"/>
      <c r="F9" s="491"/>
      <c r="G9" s="491"/>
      <c r="H9" s="491"/>
      <c r="I9" s="491"/>
      <c r="J9" s="491"/>
      <c r="K9" s="491"/>
      <c r="L9" s="491"/>
      <c r="M9" s="491"/>
      <c r="N9" s="491"/>
      <c r="O9" s="535"/>
      <c r="P9" s="535"/>
      <c r="Q9" s="535"/>
      <c r="R9" s="535"/>
      <c r="S9" s="535"/>
      <c r="T9" s="535"/>
      <c r="U9" s="535"/>
      <c r="V9" s="535"/>
      <c r="W9" s="535"/>
      <c r="X9" s="536" t="str">
        <f>IFERROR(O9/SUM(O5:W9),"")</f>
        <v/>
      </c>
      <c r="Y9" s="536"/>
      <c r="Z9" s="536"/>
      <c r="AA9" s="536"/>
      <c r="AB9" s="536"/>
      <c r="AC9" s="466"/>
      <c r="AD9" s="466"/>
      <c r="AE9" s="466"/>
      <c r="AF9" s="466"/>
      <c r="AG9" s="466"/>
      <c r="AH9" s="466"/>
      <c r="AI9" s="466"/>
    </row>
    <row r="10" spans="1:46" ht="7.5" customHeight="1" x14ac:dyDescent="0.45">
      <c r="A10" s="25"/>
      <c r="B10" s="24"/>
      <c r="C10" s="23"/>
      <c r="D10" s="23"/>
      <c r="E10" s="40"/>
      <c r="F10" s="40"/>
      <c r="G10" s="40"/>
      <c r="H10" s="40"/>
      <c r="I10" s="40"/>
      <c r="J10" s="40"/>
      <c r="K10" s="40"/>
      <c r="L10" s="40"/>
      <c r="M10" s="40"/>
      <c r="N10" s="40"/>
      <c r="O10" s="40"/>
      <c r="P10" s="110"/>
      <c r="Q10" s="110"/>
      <c r="R10" s="110"/>
      <c r="S10" s="110"/>
      <c r="T10" s="110"/>
      <c r="U10" s="110"/>
      <c r="V10" s="110"/>
      <c r="W10" s="110"/>
      <c r="X10" s="110"/>
      <c r="Y10" s="110"/>
      <c r="Z10" s="110"/>
      <c r="AA10" s="110"/>
      <c r="AB10" s="110"/>
      <c r="AC10" s="110"/>
      <c r="AD10" s="110"/>
      <c r="AE10" s="110"/>
      <c r="AF10" s="110"/>
      <c r="AG10" s="50"/>
      <c r="AJ10"/>
      <c r="AK10"/>
      <c r="AL10"/>
      <c r="AM10"/>
      <c r="AN10"/>
      <c r="AO10"/>
    </row>
    <row r="11" spans="1:46" ht="26.25" customHeight="1" x14ac:dyDescent="0.45">
      <c r="A11" s="25"/>
      <c r="B11" s="24"/>
      <c r="C11" s="23"/>
      <c r="D11" s="46"/>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111" t="s">
        <v>244</v>
      </c>
      <c r="AK11" s="46"/>
      <c r="AL11" s="111"/>
      <c r="AM11" s="46"/>
      <c r="AN11" s="46"/>
      <c r="AO11" s="46"/>
      <c r="AP11" s="46"/>
      <c r="AQ11" s="46"/>
      <c r="AR11" s="46"/>
      <c r="AS11" s="46"/>
      <c r="AT11" s="26"/>
    </row>
    <row r="14" spans="1:46" ht="67.5" customHeight="1" x14ac:dyDescent="0.45">
      <c r="A14" s="242" t="s">
        <v>278</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4"/>
    </row>
  </sheetData>
  <mergeCells count="27">
    <mergeCell ref="A14:AI14"/>
    <mergeCell ref="D8:N8"/>
    <mergeCell ref="O8:W8"/>
    <mergeCell ref="X8:AB8"/>
    <mergeCell ref="AC8:AI8"/>
    <mergeCell ref="D9:N9"/>
    <mergeCell ref="O9:W9"/>
    <mergeCell ref="X9:AB9"/>
    <mergeCell ref="AC9:AI9"/>
    <mergeCell ref="E11:AI11"/>
    <mergeCell ref="D6:N6"/>
    <mergeCell ref="O6:W6"/>
    <mergeCell ref="X6:AB6"/>
    <mergeCell ref="AC6:AI6"/>
    <mergeCell ref="D7:N7"/>
    <mergeCell ref="O7:W7"/>
    <mergeCell ref="X7:AB7"/>
    <mergeCell ref="AC7:AI7"/>
    <mergeCell ref="D5:N5"/>
    <mergeCell ref="O5:W5"/>
    <mergeCell ref="X5:AB5"/>
    <mergeCell ref="AC5:AI5"/>
    <mergeCell ref="B2:AI2"/>
    <mergeCell ref="C4:N4"/>
    <mergeCell ref="O4:W4"/>
    <mergeCell ref="X4:AB4"/>
    <mergeCell ref="AC4:AI4"/>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dimension ref="A2:AT17"/>
  <sheetViews>
    <sheetView showZeros="0" view="pageBreakPreview" zoomScaleNormal="100" zoomScaleSheetLayoutView="100" workbookViewId="0">
      <selection activeCell="O10" sqref="O10:V10"/>
    </sheetView>
  </sheetViews>
  <sheetFormatPr defaultRowHeight="17" x14ac:dyDescent="0.45"/>
  <cols>
    <col min="1" max="4" width="1.08203125" style="1" customWidth="1"/>
    <col min="5" max="6" width="2.33203125" style="1" customWidth="1"/>
    <col min="7" max="7" width="4" style="1" customWidth="1"/>
    <col min="8" max="13" width="2.33203125" style="1" customWidth="1"/>
    <col min="14" max="22" width="2.58203125" style="1" customWidth="1"/>
    <col min="23" max="30" width="1.75" style="1" customWidth="1"/>
    <col min="31" max="37" width="2.33203125" style="1" customWidth="1"/>
    <col min="38" max="38" width="9" style="1"/>
    <col min="39" max="39" width="10.5" style="1" bestFit="1" customWidth="1"/>
    <col min="40" max="41" width="9" style="1"/>
  </cols>
  <sheetData>
    <row r="2" spans="1:46" s="1" customFormat="1" ht="20.25" customHeight="1" x14ac:dyDescent="0.45">
      <c r="A2" s="246" t="s">
        <v>331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P2"/>
      <c r="AQ2"/>
      <c r="AR2"/>
      <c r="AS2"/>
      <c r="AT2"/>
    </row>
    <row r="3" spans="1:46" s="1" customFormat="1"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c r="AP3"/>
      <c r="AQ3"/>
      <c r="AR3"/>
      <c r="AS3"/>
      <c r="AT3"/>
    </row>
    <row r="4" spans="1:46" s="1" customFormat="1" ht="30" customHeight="1" x14ac:dyDescent="0.4">
      <c r="A4" s="49"/>
      <c r="B4" s="49"/>
      <c r="C4" s="362" t="s">
        <v>317</v>
      </c>
      <c r="D4" s="266"/>
      <c r="E4" s="266"/>
      <c r="F4" s="266"/>
      <c r="G4" s="266"/>
      <c r="H4" s="266"/>
      <c r="I4" s="266"/>
      <c r="J4" s="266"/>
      <c r="K4" s="266"/>
      <c r="L4" s="266"/>
      <c r="M4" s="266"/>
      <c r="N4" s="509"/>
      <c r="O4" s="519" t="s">
        <v>287</v>
      </c>
      <c r="P4" s="520"/>
      <c r="Q4" s="520"/>
      <c r="R4" s="520"/>
      <c r="S4" s="520"/>
      <c r="T4" s="520"/>
      <c r="U4" s="520"/>
      <c r="V4" s="521"/>
      <c r="W4" s="519" t="s">
        <v>280</v>
      </c>
      <c r="X4" s="520"/>
      <c r="Y4" s="520"/>
      <c r="Z4" s="520"/>
      <c r="AA4" s="520"/>
      <c r="AB4" s="520"/>
      <c r="AC4" s="520"/>
      <c r="AD4" s="521"/>
      <c r="AE4" s="519" t="s">
        <v>281</v>
      </c>
      <c r="AF4" s="520"/>
      <c r="AG4" s="520"/>
      <c r="AH4" s="520"/>
      <c r="AI4" s="520"/>
      <c r="AJ4" s="520"/>
      <c r="AK4" s="521"/>
      <c r="AP4"/>
      <c r="AQ4"/>
      <c r="AR4"/>
      <c r="AS4"/>
      <c r="AT4"/>
    </row>
    <row r="5" spans="1:46" s="1" customFormat="1" ht="30" customHeight="1" x14ac:dyDescent="0.4">
      <c r="A5" s="49"/>
      <c r="B5" s="49"/>
      <c r="C5" s="525" t="s">
        <v>282</v>
      </c>
      <c r="D5" s="526"/>
      <c r="E5" s="526"/>
      <c r="F5" s="526"/>
      <c r="G5" s="527"/>
      <c r="H5" s="362" t="s">
        <v>333</v>
      </c>
      <c r="I5" s="266"/>
      <c r="J5" s="266"/>
      <c r="K5" s="266"/>
      <c r="L5" s="266"/>
      <c r="M5" s="266"/>
      <c r="N5" s="509"/>
      <c r="O5" s="510"/>
      <c r="P5" s="511"/>
      <c r="Q5" s="511"/>
      <c r="R5" s="511"/>
      <c r="S5" s="511"/>
      <c r="T5" s="511"/>
      <c r="U5" s="511"/>
      <c r="V5" s="512"/>
      <c r="W5" s="516">
        <f>IFERROR(O5/$O$14,"")</f>
        <v>0</v>
      </c>
      <c r="X5" s="517"/>
      <c r="Y5" s="517"/>
      <c r="Z5" s="517"/>
      <c r="AA5" s="517"/>
      <c r="AB5" s="517"/>
      <c r="AC5" s="517"/>
      <c r="AD5" s="518"/>
      <c r="AE5" s="506"/>
      <c r="AF5" s="507"/>
      <c r="AG5" s="507"/>
      <c r="AH5" s="507"/>
      <c r="AI5" s="507"/>
      <c r="AJ5" s="507"/>
      <c r="AK5" s="508"/>
      <c r="AP5"/>
      <c r="AQ5"/>
      <c r="AR5"/>
      <c r="AS5"/>
      <c r="AT5"/>
    </row>
    <row r="6" spans="1:46" s="1" customFormat="1" ht="30" customHeight="1" x14ac:dyDescent="0.4">
      <c r="A6" s="49"/>
      <c r="B6" s="49"/>
      <c r="C6" s="528"/>
      <c r="D6" s="529"/>
      <c r="E6" s="529"/>
      <c r="F6" s="529"/>
      <c r="G6" s="530"/>
      <c r="H6" s="362" t="s">
        <v>334</v>
      </c>
      <c r="I6" s="266"/>
      <c r="J6" s="266"/>
      <c r="K6" s="266"/>
      <c r="L6" s="266"/>
      <c r="M6" s="266"/>
      <c r="N6" s="509"/>
      <c r="O6" s="510"/>
      <c r="P6" s="511"/>
      <c r="Q6" s="511"/>
      <c r="R6" s="511"/>
      <c r="S6" s="511"/>
      <c r="T6" s="511"/>
      <c r="U6" s="511"/>
      <c r="V6" s="512"/>
      <c r="W6" s="503">
        <f>IFERROR(O6/$O$14,"")</f>
        <v>0</v>
      </c>
      <c r="X6" s="504"/>
      <c r="Y6" s="504"/>
      <c r="Z6" s="504"/>
      <c r="AA6" s="504"/>
      <c r="AB6" s="504"/>
      <c r="AC6" s="504"/>
      <c r="AD6" s="505"/>
      <c r="AE6" s="506"/>
      <c r="AF6" s="507"/>
      <c r="AG6" s="507"/>
      <c r="AH6" s="507"/>
      <c r="AI6" s="507"/>
      <c r="AJ6" s="507"/>
      <c r="AK6" s="508"/>
      <c r="AP6"/>
      <c r="AQ6"/>
      <c r="AR6"/>
      <c r="AS6"/>
      <c r="AT6"/>
    </row>
    <row r="7" spans="1:46" s="1" customFormat="1" ht="30" customHeight="1" x14ac:dyDescent="0.4">
      <c r="A7" s="49"/>
      <c r="B7" s="49"/>
      <c r="C7" s="531"/>
      <c r="D7" s="532"/>
      <c r="E7" s="532"/>
      <c r="F7" s="532"/>
      <c r="G7" s="533"/>
      <c r="H7" s="362" t="s">
        <v>335</v>
      </c>
      <c r="I7" s="266"/>
      <c r="J7" s="266"/>
      <c r="K7" s="266"/>
      <c r="L7" s="266"/>
      <c r="M7" s="266"/>
      <c r="N7" s="509"/>
      <c r="O7" s="510"/>
      <c r="P7" s="511"/>
      <c r="Q7" s="511"/>
      <c r="R7" s="511"/>
      <c r="S7" s="511"/>
      <c r="T7" s="511"/>
      <c r="U7" s="511"/>
      <c r="V7" s="512"/>
      <c r="W7" s="503">
        <f t="shared" ref="W7:W13" si="0">IFERROR(O7/$O$14,"")</f>
        <v>0</v>
      </c>
      <c r="X7" s="504"/>
      <c r="Y7" s="504"/>
      <c r="Z7" s="504"/>
      <c r="AA7" s="504"/>
      <c r="AB7" s="504"/>
      <c r="AC7" s="504"/>
      <c r="AD7" s="505"/>
      <c r="AE7" s="506"/>
      <c r="AF7" s="507"/>
      <c r="AG7" s="507"/>
      <c r="AH7" s="507"/>
      <c r="AI7" s="507"/>
      <c r="AJ7" s="507"/>
      <c r="AK7" s="508"/>
      <c r="AP7"/>
      <c r="AQ7"/>
      <c r="AR7"/>
      <c r="AS7"/>
      <c r="AT7"/>
    </row>
    <row r="8" spans="1:46" s="1" customFormat="1" ht="30" customHeight="1" x14ac:dyDescent="0.4">
      <c r="A8" s="49"/>
      <c r="B8" s="49"/>
      <c r="C8" s="525" t="s">
        <v>290</v>
      </c>
      <c r="D8" s="526"/>
      <c r="E8" s="526"/>
      <c r="F8" s="526"/>
      <c r="G8" s="527"/>
      <c r="H8" s="362" t="s">
        <v>336</v>
      </c>
      <c r="I8" s="266"/>
      <c r="J8" s="266"/>
      <c r="K8" s="266"/>
      <c r="L8" s="266"/>
      <c r="M8" s="266"/>
      <c r="N8" s="509"/>
      <c r="O8" s="510"/>
      <c r="P8" s="511"/>
      <c r="Q8" s="511"/>
      <c r="R8" s="511"/>
      <c r="S8" s="511"/>
      <c r="T8" s="511"/>
      <c r="U8" s="511"/>
      <c r="V8" s="512"/>
      <c r="W8" s="503">
        <f>IFERROR(O8/$O$14,"")</f>
        <v>0</v>
      </c>
      <c r="X8" s="504"/>
      <c r="Y8" s="504"/>
      <c r="Z8" s="504"/>
      <c r="AA8" s="504"/>
      <c r="AB8" s="504"/>
      <c r="AC8" s="504"/>
      <c r="AD8" s="505"/>
      <c r="AE8" s="506"/>
      <c r="AF8" s="507"/>
      <c r="AG8" s="507"/>
      <c r="AH8" s="507"/>
      <c r="AI8" s="507"/>
      <c r="AJ8" s="507"/>
      <c r="AK8" s="508"/>
      <c r="AP8"/>
      <c r="AQ8"/>
      <c r="AR8"/>
      <c r="AS8"/>
      <c r="AT8"/>
    </row>
    <row r="9" spans="1:46" s="1" customFormat="1" ht="30" customHeight="1" x14ac:dyDescent="0.4">
      <c r="A9" s="49"/>
      <c r="B9" s="49"/>
      <c r="C9" s="528"/>
      <c r="D9" s="529"/>
      <c r="E9" s="529"/>
      <c r="F9" s="529"/>
      <c r="G9" s="530"/>
      <c r="H9" s="362" t="s">
        <v>337</v>
      </c>
      <c r="I9" s="266"/>
      <c r="J9" s="266"/>
      <c r="K9" s="266"/>
      <c r="L9" s="266"/>
      <c r="M9" s="266"/>
      <c r="N9" s="509"/>
      <c r="O9" s="510">
        <f>+'5부.Ⅱ'!O62</f>
        <v>0</v>
      </c>
      <c r="P9" s="511"/>
      <c r="Q9" s="511"/>
      <c r="R9" s="511"/>
      <c r="S9" s="511"/>
      <c r="T9" s="511"/>
      <c r="U9" s="511"/>
      <c r="V9" s="512"/>
      <c r="W9" s="503">
        <f>IFERROR(O9/$O$14,"")</f>
        <v>0</v>
      </c>
      <c r="X9" s="504"/>
      <c r="Y9" s="504"/>
      <c r="Z9" s="504"/>
      <c r="AA9" s="504"/>
      <c r="AB9" s="504"/>
      <c r="AC9" s="504"/>
      <c r="AD9" s="505"/>
      <c r="AE9" s="506"/>
      <c r="AF9" s="507"/>
      <c r="AG9" s="507"/>
      <c r="AH9" s="507"/>
      <c r="AI9" s="507"/>
      <c r="AJ9" s="507"/>
      <c r="AK9" s="508"/>
      <c r="AP9"/>
      <c r="AQ9"/>
      <c r="AR9"/>
      <c r="AS9"/>
      <c r="AT9"/>
    </row>
    <row r="10" spans="1:46" s="1" customFormat="1" ht="30" customHeight="1" x14ac:dyDescent="0.4">
      <c r="A10" s="49"/>
      <c r="B10" s="49"/>
      <c r="C10" s="531"/>
      <c r="D10" s="532"/>
      <c r="E10" s="532"/>
      <c r="F10" s="532"/>
      <c r="G10" s="533"/>
      <c r="H10" s="362" t="s">
        <v>335</v>
      </c>
      <c r="I10" s="266"/>
      <c r="J10" s="266"/>
      <c r="K10" s="266"/>
      <c r="L10" s="266"/>
      <c r="M10" s="266"/>
      <c r="N10" s="509"/>
      <c r="O10" s="510">
        <v>387110492</v>
      </c>
      <c r="P10" s="511"/>
      <c r="Q10" s="511"/>
      <c r="R10" s="511"/>
      <c r="S10" s="511"/>
      <c r="T10" s="511"/>
      <c r="U10" s="511"/>
      <c r="V10" s="512"/>
      <c r="W10" s="503">
        <f t="shared" si="0"/>
        <v>0.48807238333586705</v>
      </c>
      <c r="X10" s="504"/>
      <c r="Y10" s="504"/>
      <c r="Z10" s="504"/>
      <c r="AA10" s="504"/>
      <c r="AB10" s="504"/>
      <c r="AC10" s="504"/>
      <c r="AD10" s="505"/>
      <c r="AE10" s="506"/>
      <c r="AF10" s="507"/>
      <c r="AG10" s="507"/>
      <c r="AH10" s="507"/>
      <c r="AI10" s="507"/>
      <c r="AJ10" s="507"/>
      <c r="AK10" s="508"/>
      <c r="AP10"/>
      <c r="AQ10"/>
      <c r="AR10"/>
      <c r="AS10"/>
      <c r="AT10"/>
    </row>
    <row r="11" spans="1:46" s="1" customFormat="1" ht="30" customHeight="1" x14ac:dyDescent="0.4">
      <c r="A11" s="49"/>
      <c r="B11" s="49"/>
      <c r="C11" s="362" t="s">
        <v>200</v>
      </c>
      <c r="D11" s="266"/>
      <c r="E11" s="266"/>
      <c r="F11" s="266"/>
      <c r="G11" s="509"/>
      <c r="H11" s="362" t="s">
        <v>338</v>
      </c>
      <c r="I11" s="266"/>
      <c r="J11" s="266"/>
      <c r="K11" s="266"/>
      <c r="L11" s="266"/>
      <c r="M11" s="266"/>
      <c r="N11" s="509"/>
      <c r="O11" s="510"/>
      <c r="P11" s="511"/>
      <c r="Q11" s="511"/>
      <c r="R11" s="511"/>
      <c r="S11" s="511"/>
      <c r="T11" s="511"/>
      <c r="U11" s="511"/>
      <c r="V11" s="512"/>
      <c r="W11" s="503">
        <f>IFERROR(O11/$O$14,"")</f>
        <v>0</v>
      </c>
      <c r="X11" s="504"/>
      <c r="Y11" s="504"/>
      <c r="Z11" s="504"/>
      <c r="AA11" s="504"/>
      <c r="AB11" s="504"/>
      <c r="AC11" s="504"/>
      <c r="AD11" s="505"/>
      <c r="AE11" s="506"/>
      <c r="AF11" s="507"/>
      <c r="AG11" s="507"/>
      <c r="AH11" s="507"/>
      <c r="AI11" s="507"/>
      <c r="AJ11" s="507"/>
      <c r="AK11" s="508"/>
      <c r="AP11"/>
      <c r="AQ11"/>
      <c r="AR11"/>
      <c r="AS11"/>
      <c r="AT11"/>
    </row>
    <row r="12" spans="1:46" s="1" customFormat="1" ht="30" customHeight="1" x14ac:dyDescent="0.4">
      <c r="A12" s="49"/>
      <c r="B12" s="49"/>
      <c r="C12" s="362" t="s">
        <v>294</v>
      </c>
      <c r="D12" s="266"/>
      <c r="E12" s="266"/>
      <c r="F12" s="266"/>
      <c r="G12" s="509"/>
      <c r="H12" s="362" t="s">
        <v>339</v>
      </c>
      <c r="I12" s="266"/>
      <c r="J12" s="266"/>
      <c r="K12" s="266"/>
      <c r="L12" s="266"/>
      <c r="M12" s="266"/>
      <c r="N12" s="509"/>
      <c r="O12" s="510"/>
      <c r="P12" s="511"/>
      <c r="Q12" s="511"/>
      <c r="R12" s="511"/>
      <c r="S12" s="511"/>
      <c r="T12" s="511"/>
      <c r="U12" s="511"/>
      <c r="V12" s="512"/>
      <c r="W12" s="503">
        <f>IFERROR(O12/$O$14,"")</f>
        <v>0</v>
      </c>
      <c r="X12" s="504"/>
      <c r="Y12" s="504"/>
      <c r="Z12" s="504"/>
      <c r="AA12" s="504"/>
      <c r="AB12" s="504"/>
      <c r="AC12" s="504"/>
      <c r="AD12" s="505"/>
      <c r="AE12" s="506"/>
      <c r="AF12" s="507"/>
      <c r="AG12" s="507"/>
      <c r="AH12" s="507"/>
      <c r="AI12" s="507"/>
      <c r="AJ12" s="507"/>
      <c r="AK12" s="508"/>
      <c r="AP12"/>
      <c r="AQ12"/>
      <c r="AR12"/>
      <c r="AS12"/>
      <c r="AT12"/>
    </row>
    <row r="13" spans="1:46" s="1" customFormat="1" ht="30" customHeight="1" x14ac:dyDescent="0.4">
      <c r="A13" s="49"/>
      <c r="B13" s="49"/>
      <c r="C13" s="307" t="s">
        <v>296</v>
      </c>
      <c r="D13" s="307"/>
      <c r="E13" s="307"/>
      <c r="F13" s="307"/>
      <c r="G13" s="307"/>
      <c r="H13" s="307"/>
      <c r="I13" s="307"/>
      <c r="J13" s="307"/>
      <c r="K13" s="307"/>
      <c r="L13" s="307"/>
      <c r="M13" s="307"/>
      <c r="N13" s="307"/>
      <c r="O13" s="510">
        <v>406031069</v>
      </c>
      <c r="P13" s="511"/>
      <c r="Q13" s="511"/>
      <c r="R13" s="511"/>
      <c r="S13" s="511"/>
      <c r="T13" s="511"/>
      <c r="U13" s="511"/>
      <c r="V13" s="512"/>
      <c r="W13" s="503">
        <f t="shared" si="0"/>
        <v>0.51192761666413289</v>
      </c>
      <c r="X13" s="504"/>
      <c r="Y13" s="504"/>
      <c r="Z13" s="504"/>
      <c r="AA13" s="504"/>
      <c r="AB13" s="504"/>
      <c r="AC13" s="504"/>
      <c r="AD13" s="505"/>
      <c r="AE13" s="506"/>
      <c r="AF13" s="507"/>
      <c r="AG13" s="507"/>
      <c r="AH13" s="507"/>
      <c r="AI13" s="507"/>
      <c r="AJ13" s="507"/>
      <c r="AK13" s="508"/>
      <c r="AP13"/>
      <c r="AQ13"/>
      <c r="AR13"/>
      <c r="AS13"/>
      <c r="AT13"/>
    </row>
    <row r="14" spans="1:46" s="1" customFormat="1" ht="30" customHeight="1" x14ac:dyDescent="0.4">
      <c r="A14" s="49"/>
      <c r="B14" s="49"/>
      <c r="C14" s="307" t="s">
        <v>340</v>
      </c>
      <c r="D14" s="307"/>
      <c r="E14" s="307"/>
      <c r="F14" s="307"/>
      <c r="G14" s="307"/>
      <c r="H14" s="307"/>
      <c r="I14" s="307"/>
      <c r="J14" s="307"/>
      <c r="K14" s="307"/>
      <c r="L14" s="307"/>
      <c r="M14" s="307"/>
      <c r="N14" s="307"/>
      <c r="O14" s="513">
        <f>SUM(O5:V13)</f>
        <v>793141561</v>
      </c>
      <c r="P14" s="514"/>
      <c r="Q14" s="514"/>
      <c r="R14" s="514"/>
      <c r="S14" s="514"/>
      <c r="T14" s="514"/>
      <c r="U14" s="514"/>
      <c r="V14" s="515"/>
      <c r="W14" s="516">
        <f>SUM(W5:AD13)</f>
        <v>1</v>
      </c>
      <c r="X14" s="517"/>
      <c r="Y14" s="517"/>
      <c r="Z14" s="517"/>
      <c r="AA14" s="517"/>
      <c r="AB14" s="517"/>
      <c r="AC14" s="517"/>
      <c r="AD14" s="518"/>
      <c r="AE14" s="519"/>
      <c r="AF14" s="520"/>
      <c r="AG14" s="520"/>
      <c r="AH14" s="520"/>
      <c r="AI14" s="520"/>
      <c r="AJ14" s="520"/>
      <c r="AK14" s="521"/>
      <c r="AP14"/>
      <c r="AQ14"/>
      <c r="AR14"/>
      <c r="AS14"/>
      <c r="AT14"/>
    </row>
    <row r="15" spans="1:46" ht="18.75" customHeight="1" x14ac:dyDescent="0.45">
      <c r="C15" s="46" t="s">
        <v>285</v>
      </c>
      <c r="D15" s="109"/>
      <c r="E15" s="462" t="s">
        <v>341</v>
      </c>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
      <c r="AK15" s="46"/>
    </row>
    <row r="16" spans="1:46" ht="18.75" customHeight="1" x14ac:dyDescent="0.45">
      <c r="A16" s="19"/>
      <c r="B16" s="113"/>
      <c r="C16" s="113"/>
      <c r="D16" s="47"/>
      <c r="E16" s="499" t="s">
        <v>342</v>
      </c>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23"/>
      <c r="AJ16" s="23"/>
      <c r="AK16" s="23"/>
      <c r="AL16" s="16"/>
      <c r="AO16"/>
    </row>
    <row r="17" spans="1:46" ht="26.25" customHeight="1" x14ac:dyDescent="0.45">
      <c r="A17" s="25"/>
      <c r="B17" s="24"/>
      <c r="C17" s="23"/>
      <c r="D17" s="23"/>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90" t="s">
        <v>219</v>
      </c>
      <c r="AP17" s="1"/>
      <c r="AQ17" s="1"/>
      <c r="AR17" s="1"/>
      <c r="AS17" s="1"/>
      <c r="AT17" s="1"/>
    </row>
  </sheetData>
  <sheetProtection formatCells="0" formatRows="0"/>
  <protectedRanges>
    <protectedRange sqref="AE5:AK13" name="범위1"/>
    <protectedRange sqref="A21:AK26 D15:E15 A16:AK20" name="범위2"/>
  </protectedRanges>
  <mergeCells count="52">
    <mergeCell ref="A2:AK2"/>
    <mergeCell ref="C4:N4"/>
    <mergeCell ref="O4:V4"/>
    <mergeCell ref="W4:AD4"/>
    <mergeCell ref="AE4:AK4"/>
    <mergeCell ref="H10:N10"/>
    <mergeCell ref="O10:V10"/>
    <mergeCell ref="W10:AD10"/>
    <mergeCell ref="AE10:AK10"/>
    <mergeCell ref="C5:G7"/>
    <mergeCell ref="H5:N5"/>
    <mergeCell ref="O5:V5"/>
    <mergeCell ref="W5:AD5"/>
    <mergeCell ref="AE5:AK5"/>
    <mergeCell ref="H6:N6"/>
    <mergeCell ref="O6:V6"/>
    <mergeCell ref="W6:AD6"/>
    <mergeCell ref="AE6:AK6"/>
    <mergeCell ref="H7:N7"/>
    <mergeCell ref="O7:V7"/>
    <mergeCell ref="AE8:AK8"/>
    <mergeCell ref="O9:V9"/>
    <mergeCell ref="W9:AD9"/>
    <mergeCell ref="AE9:AK9"/>
    <mergeCell ref="W7:AD7"/>
    <mergeCell ref="AE7:AK7"/>
    <mergeCell ref="C8:G10"/>
    <mergeCell ref="H8:N8"/>
    <mergeCell ref="O8:V8"/>
    <mergeCell ref="W8:AD8"/>
    <mergeCell ref="E15:AI15"/>
    <mergeCell ref="C11:G11"/>
    <mergeCell ref="H11:N11"/>
    <mergeCell ref="O11:V11"/>
    <mergeCell ref="W11:AD11"/>
    <mergeCell ref="AE11:AK11"/>
    <mergeCell ref="C12:G12"/>
    <mergeCell ref="H12:N12"/>
    <mergeCell ref="O12:V12"/>
    <mergeCell ref="W12:AD12"/>
    <mergeCell ref="AE12:AK12"/>
    <mergeCell ref="H9:N9"/>
    <mergeCell ref="E16:AH16"/>
    <mergeCell ref="E17:AK17"/>
    <mergeCell ref="C13:N13"/>
    <mergeCell ref="O13:V13"/>
    <mergeCell ref="W13:AD13"/>
    <mergeCell ref="AE13:AK13"/>
    <mergeCell ref="C14:N14"/>
    <mergeCell ref="O14:V14"/>
    <mergeCell ref="W14:AD14"/>
    <mergeCell ref="AE14:AK14"/>
  </mergeCells>
  <phoneticPr fontId="2" type="noConversion"/>
  <pageMargins left="0.59055118110236227" right="0.47244094488188981" top="0.74803149606299213" bottom="0.74803149606299213" header="0.31496062992125984" footer="0.31496062992125984"/>
  <pageSetup paperSize="9" scale="9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
  <dimension ref="A1:AS41"/>
  <sheetViews>
    <sheetView showZeros="0" view="pageBreakPreview" zoomScaleNormal="100" zoomScaleSheetLayoutView="100" workbookViewId="0">
      <selection activeCell="AB33" sqref="AB33"/>
    </sheetView>
  </sheetViews>
  <sheetFormatPr defaultRowHeight="17" x14ac:dyDescent="0.45"/>
  <cols>
    <col min="1" max="4" width="1.08203125" style="1" customWidth="1"/>
    <col min="5" max="10" width="2.5" style="1" customWidth="1"/>
    <col min="11" max="15" width="13.75" style="1" customWidth="1"/>
    <col min="16" max="22" width="9" style="1"/>
  </cols>
  <sheetData>
    <row r="1" spans="1:23" x14ac:dyDescent="0.45">
      <c r="R1"/>
      <c r="S1"/>
      <c r="T1"/>
      <c r="U1"/>
      <c r="V1"/>
    </row>
    <row r="2" spans="1:23" ht="20.25" customHeight="1" x14ac:dyDescent="0.45">
      <c r="A2" s="246" t="s">
        <v>373</v>
      </c>
      <c r="B2" s="246"/>
      <c r="C2" s="246"/>
      <c r="D2" s="246"/>
      <c r="E2" s="246"/>
      <c r="F2" s="246"/>
      <c r="G2" s="246"/>
      <c r="H2" s="246"/>
      <c r="I2" s="246"/>
      <c r="J2" s="246"/>
      <c r="K2" s="246"/>
      <c r="L2" s="246"/>
      <c r="M2" s="246"/>
      <c r="N2" s="246"/>
      <c r="R2"/>
      <c r="S2"/>
      <c r="T2"/>
      <c r="U2"/>
      <c r="V2"/>
    </row>
    <row r="3" spans="1:23" ht="19.5" x14ac:dyDescent="0.45">
      <c r="A3" s="19"/>
      <c r="B3" s="19"/>
      <c r="C3" s="19"/>
      <c r="D3" s="19"/>
      <c r="E3" s="19"/>
      <c r="F3" s="19"/>
      <c r="G3" s="19"/>
      <c r="H3" s="19"/>
      <c r="I3" s="19"/>
      <c r="J3" s="19"/>
      <c r="K3" s="19"/>
      <c r="L3" s="19"/>
      <c r="M3" s="19"/>
      <c r="N3" s="19"/>
      <c r="R3"/>
      <c r="S3"/>
      <c r="T3"/>
      <c r="U3"/>
      <c r="V3"/>
    </row>
    <row r="4" spans="1:23" ht="18.75" customHeight="1" x14ac:dyDescent="0.45">
      <c r="A4" s="19"/>
      <c r="B4" s="246" t="s">
        <v>371</v>
      </c>
      <c r="C4" s="246"/>
      <c r="D4" s="246"/>
      <c r="E4" s="246"/>
      <c r="F4" s="246"/>
      <c r="G4" s="246"/>
      <c r="H4" s="246"/>
      <c r="I4" s="246"/>
      <c r="J4" s="246"/>
      <c r="K4" s="246"/>
      <c r="L4" s="246"/>
      <c r="M4" s="246"/>
      <c r="N4" s="246"/>
      <c r="R4"/>
      <c r="S4"/>
      <c r="T4"/>
      <c r="U4"/>
      <c r="V4"/>
    </row>
    <row r="5" spans="1:23" s="1" customFormat="1" ht="19.5" customHeight="1" x14ac:dyDescent="0.45">
      <c r="A5" s="19"/>
      <c r="B5" s="19"/>
      <c r="C5" s="19"/>
      <c r="D5" s="19"/>
      <c r="E5" s="19"/>
      <c r="F5" s="19"/>
      <c r="G5" s="19"/>
      <c r="H5" s="19"/>
      <c r="I5" s="19"/>
      <c r="J5" s="19"/>
      <c r="K5" s="19"/>
      <c r="L5" s="19"/>
      <c r="M5" s="19"/>
      <c r="N5" s="19"/>
      <c r="W5"/>
    </row>
    <row r="6" spans="1:23" s="1" customFormat="1" ht="18.75" customHeight="1" x14ac:dyDescent="0.45">
      <c r="A6" s="19"/>
      <c r="B6" s="113"/>
      <c r="C6" s="113"/>
      <c r="D6" s="113"/>
      <c r="E6" s="113"/>
      <c r="F6" s="113"/>
      <c r="G6" s="113"/>
      <c r="H6" s="113"/>
      <c r="I6" s="113"/>
      <c r="J6" s="113"/>
      <c r="K6" s="208"/>
      <c r="L6" s="113"/>
      <c r="M6" s="113"/>
      <c r="O6" s="119" t="s">
        <v>372</v>
      </c>
      <c r="W6"/>
    </row>
    <row r="7" spans="1:23" s="1" customFormat="1" ht="30" customHeight="1" x14ac:dyDescent="0.4">
      <c r="A7" s="49"/>
      <c r="B7" s="49"/>
      <c r="C7" s="331" t="s">
        <v>343</v>
      </c>
      <c r="D7" s="331"/>
      <c r="E7" s="331"/>
      <c r="F7" s="331"/>
      <c r="G7" s="331"/>
      <c r="H7" s="331"/>
      <c r="I7" s="331"/>
      <c r="J7" s="331"/>
      <c r="K7" s="210" t="s">
        <v>1070</v>
      </c>
      <c r="L7" s="117" t="s">
        <v>1124</v>
      </c>
      <c r="M7" s="116" t="s">
        <v>374</v>
      </c>
      <c r="N7" s="215" t="s">
        <v>375</v>
      </c>
      <c r="O7" s="214" t="s">
        <v>1071</v>
      </c>
      <c r="W7"/>
    </row>
    <row r="8" spans="1:23" s="1" customFormat="1" ht="30" customHeight="1" x14ac:dyDescent="0.4">
      <c r="A8" s="49"/>
      <c r="B8" s="49"/>
      <c r="C8" s="331" t="s">
        <v>332</v>
      </c>
      <c r="D8" s="331"/>
      <c r="E8" s="331"/>
      <c r="F8" s="331"/>
      <c r="G8" s="331"/>
      <c r="H8" s="331"/>
      <c r="I8" s="331"/>
      <c r="J8" s="331"/>
      <c r="K8" s="213">
        <f>SUM(L8:Z8)</f>
        <v>0</v>
      </c>
      <c r="L8" s="124">
        <v>0</v>
      </c>
      <c r="M8" s="124"/>
      <c r="N8" s="216"/>
      <c r="O8" s="216"/>
      <c r="W8"/>
    </row>
    <row r="9" spans="1:23" s="1" customFormat="1" ht="30" customHeight="1" x14ac:dyDescent="0.4">
      <c r="A9" s="49"/>
      <c r="B9" s="49"/>
      <c r="C9" s="331" t="s">
        <v>344</v>
      </c>
      <c r="D9" s="331"/>
      <c r="E9" s="331"/>
      <c r="F9" s="331"/>
      <c r="G9" s="331"/>
      <c r="H9" s="331"/>
      <c r="I9" s="331"/>
      <c r="J9" s="331"/>
      <c r="K9" s="213">
        <f t="shared" ref="K9:K36" si="0">SUM(L9:Z9)</f>
        <v>57000000</v>
      </c>
      <c r="L9" s="124">
        <v>57000000</v>
      </c>
      <c r="M9" s="124"/>
      <c r="N9" s="216"/>
      <c r="O9" s="216"/>
      <c r="W9"/>
    </row>
    <row r="10" spans="1:23" s="1" customFormat="1" ht="30" customHeight="1" x14ac:dyDescent="0.4">
      <c r="A10" s="49"/>
      <c r="B10" s="49"/>
      <c r="C10" s="331" t="s">
        <v>345</v>
      </c>
      <c r="D10" s="331"/>
      <c r="E10" s="331"/>
      <c r="F10" s="331"/>
      <c r="G10" s="331"/>
      <c r="H10" s="331"/>
      <c r="I10" s="331"/>
      <c r="J10" s="331"/>
      <c r="K10" s="213">
        <f t="shared" si="0"/>
        <v>0</v>
      </c>
      <c r="L10" s="124">
        <v>0</v>
      </c>
      <c r="M10" s="124"/>
      <c r="N10" s="216"/>
      <c r="O10" s="216"/>
      <c r="W10"/>
    </row>
    <row r="11" spans="1:23" s="1" customFormat="1" ht="30" customHeight="1" x14ac:dyDescent="0.4">
      <c r="A11" s="49"/>
      <c r="B11" s="49"/>
      <c r="C11" s="331" t="s">
        <v>346</v>
      </c>
      <c r="D11" s="331"/>
      <c r="E11" s="331"/>
      <c r="F11" s="331"/>
      <c r="G11" s="331"/>
      <c r="H11" s="331"/>
      <c r="I11" s="331"/>
      <c r="J11" s="331"/>
      <c r="K11" s="213">
        <f t="shared" si="0"/>
        <v>0</v>
      </c>
      <c r="L11" s="124">
        <v>0</v>
      </c>
      <c r="M11" s="124"/>
      <c r="N11" s="216"/>
      <c r="O11" s="216"/>
      <c r="W11"/>
    </row>
    <row r="12" spans="1:23" s="1" customFormat="1" ht="30" customHeight="1" x14ac:dyDescent="0.4">
      <c r="A12" s="49"/>
      <c r="B12" s="49"/>
      <c r="C12" s="331" t="s">
        <v>347</v>
      </c>
      <c r="D12" s="331"/>
      <c r="E12" s="331"/>
      <c r="F12" s="331"/>
      <c r="G12" s="331"/>
      <c r="H12" s="331"/>
      <c r="I12" s="331"/>
      <c r="J12" s="331"/>
      <c r="K12" s="213">
        <f t="shared" si="0"/>
        <v>0</v>
      </c>
      <c r="L12" s="124">
        <v>0</v>
      </c>
      <c r="M12" s="124"/>
      <c r="N12" s="216"/>
      <c r="O12" s="216"/>
      <c r="W12"/>
    </row>
    <row r="13" spans="1:23" s="1" customFormat="1" ht="30" customHeight="1" x14ac:dyDescent="0.4">
      <c r="A13" s="49"/>
      <c r="B13" s="49"/>
      <c r="C13" s="331" t="s">
        <v>348</v>
      </c>
      <c r="D13" s="331"/>
      <c r="E13" s="331"/>
      <c r="F13" s="331"/>
      <c r="G13" s="331"/>
      <c r="H13" s="331"/>
      <c r="I13" s="331"/>
      <c r="J13" s="331"/>
      <c r="K13" s="213">
        <f t="shared" si="0"/>
        <v>0</v>
      </c>
      <c r="L13" s="124">
        <v>0</v>
      </c>
      <c r="M13" s="124"/>
      <c r="N13" s="216"/>
      <c r="O13" s="216"/>
      <c r="W13"/>
    </row>
    <row r="14" spans="1:23" ht="30" customHeight="1" x14ac:dyDescent="0.4">
      <c r="A14" s="49"/>
      <c r="B14" s="49"/>
      <c r="C14" s="331" t="s">
        <v>349</v>
      </c>
      <c r="D14" s="331"/>
      <c r="E14" s="331"/>
      <c r="F14" s="331"/>
      <c r="G14" s="331"/>
      <c r="H14" s="331"/>
      <c r="I14" s="331"/>
      <c r="J14" s="331"/>
      <c r="K14" s="213">
        <f t="shared" si="0"/>
        <v>0</v>
      </c>
      <c r="L14" s="124">
        <v>0</v>
      </c>
      <c r="M14" s="124"/>
      <c r="N14" s="216"/>
      <c r="O14" s="216"/>
    </row>
    <row r="15" spans="1:23" ht="30" customHeight="1" x14ac:dyDescent="0.4">
      <c r="A15" s="49"/>
      <c r="B15" s="49"/>
      <c r="C15" s="331" t="s">
        <v>350</v>
      </c>
      <c r="D15" s="331"/>
      <c r="E15" s="331"/>
      <c r="F15" s="331"/>
      <c r="G15" s="331"/>
      <c r="H15" s="331"/>
      <c r="I15" s="331"/>
      <c r="J15" s="331"/>
      <c r="K15" s="213">
        <f t="shared" si="0"/>
        <v>5000000</v>
      </c>
      <c r="L15" s="124">
        <v>5000000</v>
      </c>
      <c r="M15" s="124"/>
      <c r="N15" s="216"/>
      <c r="O15" s="216"/>
    </row>
    <row r="16" spans="1:23" ht="30" customHeight="1" x14ac:dyDescent="0.4">
      <c r="A16" s="49"/>
      <c r="B16" s="49"/>
      <c r="C16" s="331" t="s">
        <v>351</v>
      </c>
      <c r="D16" s="331"/>
      <c r="E16" s="331"/>
      <c r="F16" s="331"/>
      <c r="G16" s="331"/>
      <c r="H16" s="331"/>
      <c r="I16" s="331"/>
      <c r="J16" s="331"/>
      <c r="K16" s="213">
        <f t="shared" si="0"/>
        <v>43729700</v>
      </c>
      <c r="L16" s="124"/>
      <c r="M16" s="124"/>
      <c r="N16" s="216"/>
      <c r="O16" s="216">
        <v>43729700</v>
      </c>
      <c r="W16" s="1"/>
    </row>
    <row r="17" spans="1:15" ht="30" customHeight="1" x14ac:dyDescent="0.4">
      <c r="A17" s="49"/>
      <c r="B17" s="49"/>
      <c r="C17" s="331" t="s">
        <v>352</v>
      </c>
      <c r="D17" s="331"/>
      <c r="E17" s="331"/>
      <c r="F17" s="331"/>
      <c r="G17" s="331"/>
      <c r="H17" s="331"/>
      <c r="I17" s="331"/>
      <c r="J17" s="331"/>
      <c r="K17" s="213">
        <f t="shared" si="0"/>
        <v>226110492</v>
      </c>
      <c r="L17" s="124">
        <v>226110492</v>
      </c>
      <c r="M17" s="124"/>
      <c r="N17" s="216"/>
      <c r="O17" s="216"/>
    </row>
    <row r="18" spans="1:15" ht="30" customHeight="1" x14ac:dyDescent="0.4">
      <c r="A18" s="49"/>
      <c r="B18" s="49"/>
      <c r="C18" s="331" t="s">
        <v>353</v>
      </c>
      <c r="D18" s="331"/>
      <c r="E18" s="331"/>
      <c r="F18" s="331"/>
      <c r="G18" s="331"/>
      <c r="H18" s="331"/>
      <c r="I18" s="331"/>
      <c r="J18" s="331"/>
      <c r="K18" s="213">
        <f t="shared" si="0"/>
        <v>0</v>
      </c>
      <c r="L18" s="124">
        <v>0</v>
      </c>
      <c r="M18" s="124"/>
      <c r="N18" s="216"/>
      <c r="O18" s="216"/>
    </row>
    <row r="19" spans="1:15" ht="30" customHeight="1" x14ac:dyDescent="0.4">
      <c r="A19" s="49"/>
      <c r="B19" s="49"/>
      <c r="C19" s="331" t="s">
        <v>354</v>
      </c>
      <c r="D19" s="331"/>
      <c r="E19" s="331"/>
      <c r="F19" s="331"/>
      <c r="G19" s="331"/>
      <c r="H19" s="331"/>
      <c r="I19" s="331"/>
      <c r="J19" s="331"/>
      <c r="K19" s="213">
        <f t="shared" si="0"/>
        <v>0</v>
      </c>
      <c r="L19" s="124">
        <v>0</v>
      </c>
      <c r="M19" s="124"/>
      <c r="N19" s="216"/>
      <c r="O19" s="216"/>
    </row>
    <row r="20" spans="1:15" ht="30" customHeight="1" x14ac:dyDescent="0.4">
      <c r="A20" s="49"/>
      <c r="B20" s="49"/>
      <c r="C20" s="331" t="s">
        <v>355</v>
      </c>
      <c r="D20" s="331"/>
      <c r="E20" s="331"/>
      <c r="F20" s="331"/>
      <c r="G20" s="331"/>
      <c r="H20" s="331"/>
      <c r="I20" s="331"/>
      <c r="J20" s="331"/>
      <c r="K20" s="213">
        <f t="shared" si="0"/>
        <v>0</v>
      </c>
      <c r="L20" s="124"/>
      <c r="M20" s="124"/>
      <c r="N20" s="216"/>
      <c r="O20" s="216"/>
    </row>
    <row r="21" spans="1:15" ht="30" customHeight="1" x14ac:dyDescent="0.4">
      <c r="A21" s="49"/>
      <c r="B21" s="49"/>
      <c r="C21" s="331" t="s">
        <v>356</v>
      </c>
      <c r="D21" s="331"/>
      <c r="E21" s="331"/>
      <c r="F21" s="331"/>
      <c r="G21" s="331"/>
      <c r="H21" s="331"/>
      <c r="I21" s="331"/>
      <c r="J21" s="331"/>
      <c r="K21" s="213">
        <f t="shared" si="0"/>
        <v>0</v>
      </c>
      <c r="L21" s="124">
        <v>0</v>
      </c>
      <c r="M21" s="124"/>
      <c r="N21" s="216"/>
      <c r="O21" s="216"/>
    </row>
    <row r="22" spans="1:15" ht="30" customHeight="1" x14ac:dyDescent="0.4">
      <c r="A22" s="49"/>
      <c r="B22" s="49"/>
      <c r="C22" s="331" t="s">
        <v>357</v>
      </c>
      <c r="D22" s="331"/>
      <c r="E22" s="331"/>
      <c r="F22" s="331"/>
      <c r="G22" s="331"/>
      <c r="H22" s="331"/>
      <c r="I22" s="331"/>
      <c r="J22" s="331"/>
      <c r="K22" s="213">
        <f t="shared" si="0"/>
        <v>99000000</v>
      </c>
      <c r="L22" s="124">
        <v>99000000</v>
      </c>
      <c r="M22" s="124"/>
      <c r="N22" s="216"/>
      <c r="O22" s="216"/>
    </row>
    <row r="23" spans="1:15" ht="30" customHeight="1" x14ac:dyDescent="0.4">
      <c r="A23" s="49"/>
      <c r="B23" s="49"/>
      <c r="C23" s="331" t="s">
        <v>358</v>
      </c>
      <c r="D23" s="331"/>
      <c r="E23" s="331"/>
      <c r="F23" s="331"/>
      <c r="G23" s="331"/>
      <c r="H23" s="331"/>
      <c r="I23" s="331"/>
      <c r="J23" s="331"/>
      <c r="K23" s="213">
        <f t="shared" si="0"/>
        <v>0</v>
      </c>
      <c r="L23" s="124">
        <v>0</v>
      </c>
      <c r="M23" s="124"/>
      <c r="N23" s="216"/>
      <c r="O23" s="216"/>
    </row>
    <row r="24" spans="1:15" ht="30" customHeight="1" x14ac:dyDescent="0.4">
      <c r="A24" s="49"/>
      <c r="B24" s="49"/>
      <c r="C24" s="331" t="s">
        <v>359</v>
      </c>
      <c r="D24" s="331"/>
      <c r="E24" s="331"/>
      <c r="F24" s="331"/>
      <c r="G24" s="331"/>
      <c r="H24" s="331"/>
      <c r="I24" s="331"/>
      <c r="J24" s="331"/>
      <c r="K24" s="213">
        <f t="shared" si="0"/>
        <v>0</v>
      </c>
      <c r="L24" s="124">
        <v>0</v>
      </c>
      <c r="M24" s="124"/>
      <c r="N24" s="216"/>
      <c r="O24" s="216"/>
    </row>
    <row r="25" spans="1:15" ht="30" customHeight="1" x14ac:dyDescent="0.4">
      <c r="A25" s="49"/>
      <c r="B25" s="49"/>
      <c r="C25" s="331" t="s">
        <v>360</v>
      </c>
      <c r="D25" s="331"/>
      <c r="E25" s="331"/>
      <c r="F25" s="331"/>
      <c r="G25" s="331"/>
      <c r="H25" s="331"/>
      <c r="I25" s="331"/>
      <c r="J25" s="331"/>
      <c r="K25" s="213">
        <f t="shared" si="0"/>
        <v>0</v>
      </c>
      <c r="L25" s="124">
        <v>0</v>
      </c>
      <c r="M25" s="124"/>
      <c r="N25" s="216"/>
      <c r="O25" s="216"/>
    </row>
    <row r="26" spans="1:15" ht="30" customHeight="1" x14ac:dyDescent="0.4">
      <c r="A26" s="49"/>
      <c r="B26" s="49"/>
      <c r="C26" s="331" t="s">
        <v>361</v>
      </c>
      <c r="D26" s="331"/>
      <c r="E26" s="331"/>
      <c r="F26" s="331"/>
      <c r="G26" s="331"/>
      <c r="H26" s="331"/>
      <c r="I26" s="331"/>
      <c r="J26" s="331"/>
      <c r="K26" s="213">
        <f t="shared" si="0"/>
        <v>0</v>
      </c>
      <c r="L26" s="124">
        <v>0</v>
      </c>
      <c r="M26" s="124"/>
      <c r="N26" s="216"/>
      <c r="O26" s="216"/>
    </row>
    <row r="27" spans="1:15" ht="30" customHeight="1" x14ac:dyDescent="0.4">
      <c r="A27" s="49"/>
      <c r="B27" s="49"/>
      <c r="C27" s="331" t="s">
        <v>362</v>
      </c>
      <c r="D27" s="331"/>
      <c r="E27" s="331"/>
      <c r="F27" s="331"/>
      <c r="G27" s="331"/>
      <c r="H27" s="331"/>
      <c r="I27" s="331"/>
      <c r="J27" s="331"/>
      <c r="K27" s="213">
        <f t="shared" si="0"/>
        <v>0</v>
      </c>
      <c r="L27" s="124">
        <v>0</v>
      </c>
      <c r="M27" s="124"/>
      <c r="N27" s="216"/>
      <c r="O27" s="216"/>
    </row>
    <row r="28" spans="1:15" ht="30" customHeight="1" x14ac:dyDescent="0.4">
      <c r="A28" s="49"/>
      <c r="B28" s="49"/>
      <c r="C28" s="331" t="s">
        <v>363</v>
      </c>
      <c r="D28" s="331"/>
      <c r="E28" s="331"/>
      <c r="F28" s="331"/>
      <c r="G28" s="331"/>
      <c r="H28" s="331"/>
      <c r="I28" s="331"/>
      <c r="J28" s="331"/>
      <c r="K28" s="213">
        <f t="shared" si="0"/>
        <v>0</v>
      </c>
      <c r="L28" s="124">
        <v>0</v>
      </c>
      <c r="M28" s="124"/>
      <c r="N28" s="216"/>
      <c r="O28" s="216"/>
    </row>
    <row r="29" spans="1:15" ht="30" customHeight="1" x14ac:dyDescent="0.4">
      <c r="A29" s="49"/>
      <c r="B29" s="49"/>
      <c r="C29" s="331" t="s">
        <v>364</v>
      </c>
      <c r="D29" s="331"/>
      <c r="E29" s="331"/>
      <c r="F29" s="331"/>
      <c r="G29" s="331"/>
      <c r="H29" s="331"/>
      <c r="I29" s="331"/>
      <c r="J29" s="331"/>
      <c r="K29" s="213">
        <f t="shared" si="0"/>
        <v>0</v>
      </c>
      <c r="L29" s="124">
        <v>0</v>
      </c>
      <c r="M29" s="124"/>
      <c r="N29" s="216"/>
      <c r="O29" s="216"/>
    </row>
    <row r="30" spans="1:15" ht="30" customHeight="1" x14ac:dyDescent="0.4">
      <c r="A30" s="49"/>
      <c r="B30" s="49"/>
      <c r="C30" s="331" t="s">
        <v>365</v>
      </c>
      <c r="D30" s="331"/>
      <c r="E30" s="331"/>
      <c r="F30" s="331"/>
      <c r="G30" s="331"/>
      <c r="H30" s="331"/>
      <c r="I30" s="331"/>
      <c r="J30" s="331"/>
      <c r="K30" s="213">
        <f t="shared" si="0"/>
        <v>0</v>
      </c>
      <c r="L30" s="124">
        <v>0</v>
      </c>
      <c r="M30" s="124"/>
      <c r="N30" s="216"/>
      <c r="O30" s="216"/>
    </row>
    <row r="31" spans="1:15" ht="30" customHeight="1" x14ac:dyDescent="0.4">
      <c r="A31" s="49"/>
      <c r="B31" s="49"/>
      <c r="C31" s="331" t="s">
        <v>366</v>
      </c>
      <c r="D31" s="331"/>
      <c r="E31" s="331"/>
      <c r="F31" s="331"/>
      <c r="G31" s="331"/>
      <c r="H31" s="331"/>
      <c r="I31" s="331"/>
      <c r="J31" s="331"/>
      <c r="K31" s="213">
        <f t="shared" si="0"/>
        <v>0</v>
      </c>
      <c r="L31" s="124">
        <v>0</v>
      </c>
      <c r="M31" s="124"/>
      <c r="N31" s="216"/>
      <c r="O31" s="216"/>
    </row>
    <row r="32" spans="1:15" ht="30" customHeight="1" x14ac:dyDescent="0.4">
      <c r="A32" s="49"/>
      <c r="B32" s="49"/>
      <c r="C32" s="331" t="s">
        <v>367</v>
      </c>
      <c r="D32" s="331"/>
      <c r="E32" s="331"/>
      <c r="F32" s="331"/>
      <c r="G32" s="331"/>
      <c r="H32" s="331"/>
      <c r="I32" s="331"/>
      <c r="J32" s="331"/>
      <c r="K32" s="213">
        <f t="shared" si="0"/>
        <v>0</v>
      </c>
      <c r="L32" s="124">
        <v>0</v>
      </c>
      <c r="M32" s="124"/>
      <c r="N32" s="216"/>
      <c r="O32" s="216"/>
    </row>
    <row r="33" spans="1:45" ht="30" customHeight="1" x14ac:dyDescent="0.4">
      <c r="A33" s="49"/>
      <c r="B33" s="49"/>
      <c r="C33" s="331" t="s">
        <v>368</v>
      </c>
      <c r="D33" s="331"/>
      <c r="E33" s="331"/>
      <c r="F33" s="331"/>
      <c r="G33" s="331"/>
      <c r="H33" s="331"/>
      <c r="I33" s="331"/>
      <c r="J33" s="331"/>
      <c r="K33" s="213">
        <f t="shared" si="0"/>
        <v>0</v>
      </c>
      <c r="L33" s="124">
        <v>0</v>
      </c>
      <c r="M33" s="124"/>
      <c r="N33" s="216"/>
      <c r="O33" s="216"/>
    </row>
    <row r="34" spans="1:45" ht="30" customHeight="1" x14ac:dyDescent="0.4">
      <c r="A34" s="49"/>
      <c r="B34" s="49"/>
      <c r="C34" s="331" t="s">
        <v>369</v>
      </c>
      <c r="D34" s="331"/>
      <c r="E34" s="331"/>
      <c r="F34" s="331"/>
      <c r="G34" s="331"/>
      <c r="H34" s="331"/>
      <c r="I34" s="331"/>
      <c r="J34" s="331"/>
      <c r="K34" s="213">
        <f t="shared" si="0"/>
        <v>0</v>
      </c>
      <c r="L34" s="124">
        <v>0</v>
      </c>
      <c r="M34" s="124"/>
      <c r="N34" s="216"/>
      <c r="O34" s="216"/>
    </row>
    <row r="35" spans="1:45" ht="30" customHeight="1" x14ac:dyDescent="0.4">
      <c r="A35" s="49"/>
      <c r="B35" s="49"/>
      <c r="C35" s="331" t="s">
        <v>1049</v>
      </c>
      <c r="D35" s="331"/>
      <c r="E35" s="331"/>
      <c r="F35" s="331"/>
      <c r="G35" s="331"/>
      <c r="H35" s="331"/>
      <c r="I35" s="331"/>
      <c r="J35" s="331"/>
      <c r="K35" s="213">
        <f t="shared" si="0"/>
        <v>0</v>
      </c>
      <c r="L35" s="124">
        <v>0</v>
      </c>
      <c r="M35" s="124"/>
      <c r="N35" s="216"/>
      <c r="O35" s="216"/>
    </row>
    <row r="36" spans="1:45" ht="30" customHeight="1" x14ac:dyDescent="0.4">
      <c r="A36" s="49"/>
      <c r="B36" s="49"/>
      <c r="C36" s="331" t="s">
        <v>370</v>
      </c>
      <c r="D36" s="331"/>
      <c r="E36" s="331"/>
      <c r="F36" s="331"/>
      <c r="G36" s="331"/>
      <c r="H36" s="331"/>
      <c r="I36" s="331"/>
      <c r="J36" s="331"/>
      <c r="K36" s="213">
        <f t="shared" si="0"/>
        <v>0</v>
      </c>
      <c r="L36" s="124">
        <v>0</v>
      </c>
      <c r="M36" s="124"/>
      <c r="N36" s="216"/>
      <c r="O36" s="216"/>
    </row>
    <row r="37" spans="1:45" ht="7.5" customHeight="1" x14ac:dyDescent="0.45">
      <c r="A37" s="25"/>
      <c r="B37" s="24"/>
      <c r="C37" s="23"/>
      <c r="D37" s="23"/>
      <c r="E37" s="114"/>
      <c r="F37" s="114"/>
      <c r="G37" s="114"/>
      <c r="H37" s="114"/>
      <c r="I37" s="114"/>
      <c r="J37" s="114"/>
      <c r="K37" s="209"/>
      <c r="L37" s="114"/>
      <c r="M37" s="114"/>
      <c r="N37" s="114"/>
      <c r="O37" s="120"/>
      <c r="P37" s="120"/>
      <c r="Q37" s="120"/>
      <c r="R37" s="120"/>
      <c r="S37" s="120"/>
      <c r="T37" s="120"/>
      <c r="U37" s="120"/>
      <c r="V37" s="120"/>
      <c r="W37" s="120"/>
      <c r="X37" s="120"/>
      <c r="Y37" s="120"/>
      <c r="Z37" s="120"/>
      <c r="AA37" s="120"/>
      <c r="AB37" s="120"/>
      <c r="AC37" s="120"/>
      <c r="AD37" s="120"/>
      <c r="AE37" s="120"/>
      <c r="AF37" s="118"/>
      <c r="AG37" s="1"/>
      <c r="AH37" s="1"/>
    </row>
    <row r="38" spans="1:45" ht="26.25" customHeight="1" x14ac:dyDescent="0.45">
      <c r="A38" s="25"/>
      <c r="B38" s="24"/>
      <c r="C38" s="23"/>
      <c r="D38" s="46"/>
      <c r="E38" s="315"/>
      <c r="F38" s="315"/>
      <c r="G38" s="315"/>
      <c r="H38" s="315"/>
      <c r="I38" s="315"/>
      <c r="J38" s="315"/>
      <c r="K38" s="315"/>
      <c r="L38" s="315"/>
      <c r="M38" s="315"/>
      <c r="N38" s="315"/>
      <c r="O38" s="315"/>
      <c r="P38" s="111" t="s">
        <v>219</v>
      </c>
      <c r="Q38" s="46"/>
      <c r="R38" s="46"/>
      <c r="S38" s="46"/>
      <c r="T38" s="46"/>
      <c r="U38" s="46"/>
      <c r="V38" s="46"/>
      <c r="W38" s="46"/>
      <c r="X38" s="46"/>
      <c r="Y38" s="46"/>
      <c r="Z38" s="46"/>
      <c r="AA38" s="46"/>
      <c r="AB38" s="46"/>
      <c r="AC38" s="46"/>
      <c r="AD38" s="46"/>
      <c r="AE38" s="46"/>
      <c r="AF38" s="46"/>
      <c r="AG38" s="46"/>
      <c r="AH38" s="46"/>
      <c r="AI38" s="111"/>
      <c r="AJ38" s="46"/>
      <c r="AK38" s="111"/>
      <c r="AL38" s="46"/>
      <c r="AM38" s="46"/>
      <c r="AN38" s="46"/>
      <c r="AO38" s="46"/>
      <c r="AP38" s="46"/>
      <c r="AQ38" s="46"/>
      <c r="AR38" s="46"/>
      <c r="AS38" s="26"/>
    </row>
    <row r="39" spans="1:45" x14ac:dyDescent="0.4">
      <c r="A39" s="121"/>
      <c r="B39" s="121"/>
      <c r="C39" s="122"/>
      <c r="D39" s="122"/>
      <c r="E39" s="122"/>
      <c r="F39" s="122"/>
      <c r="G39" s="122"/>
      <c r="H39" s="122"/>
      <c r="I39" s="122"/>
      <c r="J39" s="122"/>
      <c r="K39" s="122"/>
      <c r="L39" s="122"/>
      <c r="M39" s="122"/>
      <c r="N39" s="122"/>
    </row>
    <row r="40" spans="1:45" x14ac:dyDescent="0.4">
      <c r="A40" s="121"/>
      <c r="B40" s="121"/>
      <c r="C40" s="122"/>
      <c r="D40" s="122"/>
      <c r="E40" s="122"/>
      <c r="F40" s="122"/>
      <c r="G40" s="122"/>
      <c r="H40" s="122"/>
      <c r="I40" s="122"/>
      <c r="J40" s="122"/>
      <c r="K40" s="122"/>
      <c r="L40" s="122"/>
      <c r="M40" s="122"/>
      <c r="N40" s="122"/>
    </row>
    <row r="41" spans="1:45" ht="78.75" customHeight="1" x14ac:dyDescent="0.45">
      <c r="A41" s="242" t="s">
        <v>377</v>
      </c>
      <c r="B41" s="477"/>
      <c r="C41" s="477"/>
      <c r="D41" s="477"/>
      <c r="E41" s="477"/>
      <c r="F41" s="477"/>
      <c r="G41" s="477"/>
      <c r="H41" s="477"/>
      <c r="I41" s="477"/>
      <c r="J41" s="477"/>
      <c r="K41" s="477"/>
      <c r="L41" s="477"/>
      <c r="M41" s="477"/>
      <c r="N41" s="477"/>
      <c r="O41" s="478"/>
    </row>
  </sheetData>
  <sheetProtection formatCells="0" formatRows="0"/>
  <mergeCells count="34">
    <mergeCell ref="A41:O41"/>
    <mergeCell ref="A2:N2"/>
    <mergeCell ref="B4:N4"/>
    <mergeCell ref="C36:J36"/>
    <mergeCell ref="C33:J33"/>
    <mergeCell ref="C34:J34"/>
    <mergeCell ref="C31:J31"/>
    <mergeCell ref="C32:J32"/>
    <mergeCell ref="C27:J27"/>
    <mergeCell ref="C28:J28"/>
    <mergeCell ref="C29:J29"/>
    <mergeCell ref="C30:J30"/>
    <mergeCell ref="C8:J8"/>
    <mergeCell ref="C7:J7"/>
    <mergeCell ref="C22:J22"/>
    <mergeCell ref="C23:J23"/>
    <mergeCell ref="C9:J9"/>
    <mergeCell ref="C10:J10"/>
    <mergeCell ref="C11:J11"/>
    <mergeCell ref="C12:J12"/>
    <mergeCell ref="C13:J13"/>
    <mergeCell ref="C14:J14"/>
    <mergeCell ref="C15:J15"/>
    <mergeCell ref="C16:J16"/>
    <mergeCell ref="C17:J17"/>
    <mergeCell ref="C18:J18"/>
    <mergeCell ref="C19:J19"/>
    <mergeCell ref="C20:J20"/>
    <mergeCell ref="C21:J21"/>
    <mergeCell ref="C35:J35"/>
    <mergeCell ref="E38:O38"/>
    <mergeCell ref="C24:J24"/>
    <mergeCell ref="C25:J25"/>
    <mergeCell ref="C26:J26"/>
  </mergeCells>
  <phoneticPr fontId="2" type="noConversion"/>
  <pageMargins left="0.59055118110236227" right="0.47244094488188981" top="0.74803149606299213" bottom="0.74803149606299213" header="0.31496062992125984" footer="0.31496062992125984"/>
  <pageSetup paperSize="9" scale="68"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B050"/>
  </sheetPr>
  <dimension ref="A2:AT22"/>
  <sheetViews>
    <sheetView showZeros="0" view="pageBreakPreview" zoomScaleNormal="100" zoomScaleSheetLayoutView="100" workbookViewId="0">
      <selection activeCell="N7" sqref="N7:AE7"/>
    </sheetView>
  </sheetViews>
  <sheetFormatPr defaultRowHeight="17" x14ac:dyDescent="0.45"/>
  <cols>
    <col min="1" max="4" width="1.08203125" style="1" customWidth="1"/>
    <col min="5" max="8" width="2.5" style="1" customWidth="1"/>
    <col min="9" max="11" width="5.25" style="1" customWidth="1"/>
    <col min="12" max="13" width="11.25" style="1" customWidth="1"/>
    <col min="14" max="37" width="2.33203125" style="1" customWidth="1"/>
    <col min="38" max="42" width="9" style="1"/>
  </cols>
  <sheetData>
    <row r="2" spans="1:42" ht="18.75" customHeight="1" x14ac:dyDescent="0.45">
      <c r="A2" s="19"/>
      <c r="B2" s="246" t="s">
        <v>379</v>
      </c>
      <c r="C2" s="246"/>
      <c r="D2" s="246"/>
      <c r="E2" s="246"/>
      <c r="F2" s="246"/>
      <c r="G2" s="246"/>
      <c r="H2" s="246"/>
      <c r="I2" s="246"/>
      <c r="J2" s="246"/>
      <c r="K2" s="246"/>
      <c r="L2" s="246"/>
      <c r="M2" s="246"/>
      <c r="N2" s="246"/>
      <c r="O2" s="246"/>
      <c r="S2"/>
      <c r="T2"/>
      <c r="U2"/>
      <c r="V2"/>
      <c r="W2"/>
      <c r="X2"/>
      <c r="Y2"/>
      <c r="Z2"/>
      <c r="AA2"/>
      <c r="AB2"/>
      <c r="AC2"/>
      <c r="AD2"/>
      <c r="AE2"/>
      <c r="AF2"/>
      <c r="AG2"/>
      <c r="AH2"/>
      <c r="AI2"/>
      <c r="AJ2"/>
      <c r="AK2"/>
      <c r="AL2"/>
      <c r="AM2"/>
      <c r="AN2"/>
      <c r="AO2"/>
      <c r="AP2"/>
    </row>
    <row r="3" spans="1:42"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42" ht="30" customHeight="1" x14ac:dyDescent="0.4">
      <c r="A4" s="49"/>
      <c r="B4" s="49"/>
      <c r="C4" s="550" t="s">
        <v>317</v>
      </c>
      <c r="D4" s="551"/>
      <c r="E4" s="551"/>
      <c r="F4" s="551"/>
      <c r="G4" s="551"/>
      <c r="H4" s="552"/>
      <c r="I4" s="331" t="s">
        <v>383</v>
      </c>
      <c r="J4" s="331"/>
      <c r="K4" s="331"/>
      <c r="L4" s="331" t="s">
        <v>380</v>
      </c>
      <c r="M4" s="331"/>
      <c r="N4" s="550" t="s">
        <v>381</v>
      </c>
      <c r="O4" s="551"/>
      <c r="P4" s="551"/>
      <c r="Q4" s="551"/>
      <c r="R4" s="551"/>
      <c r="S4" s="551"/>
      <c r="T4" s="551"/>
      <c r="U4" s="551"/>
      <c r="V4" s="551"/>
      <c r="W4" s="551"/>
      <c r="X4" s="551"/>
      <c r="Y4" s="551"/>
      <c r="Z4" s="551"/>
      <c r="AA4" s="551"/>
      <c r="AB4" s="551"/>
      <c r="AC4" s="551"/>
      <c r="AD4" s="551"/>
      <c r="AE4" s="552"/>
      <c r="AF4" s="550" t="s">
        <v>382</v>
      </c>
      <c r="AG4" s="551"/>
      <c r="AH4" s="551"/>
      <c r="AI4" s="551"/>
      <c r="AJ4" s="551"/>
      <c r="AK4" s="552"/>
    </row>
    <row r="5" spans="1:42" ht="240.65" customHeight="1" x14ac:dyDescent="0.4">
      <c r="A5" s="49"/>
      <c r="B5" s="49"/>
      <c r="C5" s="550" t="s">
        <v>387</v>
      </c>
      <c r="D5" s="551"/>
      <c r="E5" s="551"/>
      <c r="F5" s="551"/>
      <c r="G5" s="551"/>
      <c r="H5" s="552"/>
      <c r="I5" s="561" t="s">
        <v>1200</v>
      </c>
      <c r="J5" s="561"/>
      <c r="K5" s="561"/>
      <c r="L5" s="222" t="s">
        <v>1173</v>
      </c>
      <c r="M5" s="223"/>
      <c r="N5" s="563" t="s">
        <v>1206</v>
      </c>
      <c r="O5" s="563"/>
      <c r="P5" s="563"/>
      <c r="Q5" s="563"/>
      <c r="R5" s="563"/>
      <c r="S5" s="563"/>
      <c r="T5" s="563"/>
      <c r="U5" s="563"/>
      <c r="V5" s="563"/>
      <c r="W5" s="563"/>
      <c r="X5" s="563"/>
      <c r="Y5" s="563"/>
      <c r="Z5" s="563"/>
      <c r="AA5" s="563"/>
      <c r="AB5" s="563"/>
      <c r="AC5" s="563"/>
      <c r="AD5" s="563"/>
      <c r="AE5" s="563"/>
      <c r="AF5" s="564">
        <v>647740713</v>
      </c>
      <c r="AG5" s="564"/>
      <c r="AH5" s="564"/>
      <c r="AI5" s="564"/>
      <c r="AJ5" s="564"/>
      <c r="AK5" s="564"/>
    </row>
    <row r="6" spans="1:42" ht="57.65" customHeight="1" x14ac:dyDescent="0.4">
      <c r="A6" s="49"/>
      <c r="B6" s="49"/>
      <c r="C6" s="554"/>
      <c r="D6" s="318"/>
      <c r="E6" s="318"/>
      <c r="F6" s="318"/>
      <c r="G6" s="318"/>
      <c r="H6" s="555"/>
      <c r="I6" s="565" t="s">
        <v>1201</v>
      </c>
      <c r="J6" s="566"/>
      <c r="K6" s="534"/>
      <c r="L6" s="228"/>
      <c r="M6" s="229"/>
      <c r="N6" s="570"/>
      <c r="O6" s="571"/>
      <c r="P6" s="571"/>
      <c r="Q6" s="571"/>
      <c r="R6" s="571"/>
      <c r="S6" s="571"/>
      <c r="T6" s="571"/>
      <c r="U6" s="571"/>
      <c r="V6" s="571"/>
      <c r="W6" s="571"/>
      <c r="X6" s="571"/>
      <c r="Y6" s="571"/>
      <c r="Z6" s="571"/>
      <c r="AA6" s="571"/>
      <c r="AB6" s="571"/>
      <c r="AC6" s="571"/>
      <c r="AD6" s="571"/>
      <c r="AE6" s="572"/>
      <c r="AF6" s="567"/>
      <c r="AG6" s="568"/>
      <c r="AH6" s="568"/>
      <c r="AI6" s="568"/>
      <c r="AJ6" s="568"/>
      <c r="AK6" s="569"/>
    </row>
    <row r="7" spans="1:42" ht="120" customHeight="1" x14ac:dyDescent="0.4">
      <c r="A7" s="49"/>
      <c r="B7" s="49"/>
      <c r="C7" s="554"/>
      <c r="D7" s="318"/>
      <c r="E7" s="318"/>
      <c r="F7" s="318"/>
      <c r="G7" s="318"/>
      <c r="H7" s="555"/>
      <c r="I7" s="562" t="s">
        <v>384</v>
      </c>
      <c r="J7" s="562"/>
      <c r="K7" s="562"/>
      <c r="L7" s="224"/>
      <c r="M7" s="225"/>
      <c r="N7" s="553" t="s">
        <v>1198</v>
      </c>
      <c r="O7" s="553"/>
      <c r="P7" s="553"/>
      <c r="Q7" s="553"/>
      <c r="R7" s="553"/>
      <c r="S7" s="553"/>
      <c r="T7" s="553"/>
      <c r="U7" s="553"/>
      <c r="V7" s="553"/>
      <c r="W7" s="553"/>
      <c r="X7" s="553"/>
      <c r="Y7" s="553"/>
      <c r="Z7" s="553"/>
      <c r="AA7" s="553"/>
      <c r="AB7" s="553"/>
      <c r="AC7" s="553"/>
      <c r="AD7" s="553"/>
      <c r="AE7" s="553"/>
      <c r="AF7" s="560">
        <f xml:space="preserve"> '5부.Ⅱ'!U24</f>
        <v>0</v>
      </c>
      <c r="AG7" s="560"/>
      <c r="AH7" s="560"/>
      <c r="AI7" s="560"/>
      <c r="AJ7" s="560"/>
      <c r="AK7" s="560"/>
    </row>
    <row r="8" spans="1:42" ht="99.75" customHeight="1" x14ac:dyDescent="0.4">
      <c r="A8" s="49"/>
      <c r="B8" s="49"/>
      <c r="C8" s="554"/>
      <c r="D8" s="318"/>
      <c r="E8" s="318"/>
      <c r="F8" s="318"/>
      <c r="G8" s="318"/>
      <c r="H8" s="555"/>
      <c r="I8" s="331" t="s">
        <v>385</v>
      </c>
      <c r="J8" s="331"/>
      <c r="K8" s="331"/>
      <c r="L8" s="224"/>
      <c r="M8" s="225"/>
      <c r="N8" s="559" t="s">
        <v>1125</v>
      </c>
      <c r="O8" s="559"/>
      <c r="P8" s="559"/>
      <c r="Q8" s="559"/>
      <c r="R8" s="559"/>
      <c r="S8" s="559"/>
      <c r="T8" s="559"/>
      <c r="U8" s="559"/>
      <c r="V8" s="559"/>
      <c r="W8" s="559"/>
      <c r="X8" s="559"/>
      <c r="Y8" s="559"/>
      <c r="Z8" s="559"/>
      <c r="AA8" s="559"/>
      <c r="AB8" s="559"/>
      <c r="AC8" s="559"/>
      <c r="AD8" s="559"/>
      <c r="AE8" s="559"/>
      <c r="AF8" s="322"/>
      <c r="AG8" s="322"/>
      <c r="AH8" s="322"/>
      <c r="AI8" s="322"/>
      <c r="AJ8" s="322"/>
      <c r="AK8" s="322"/>
    </row>
    <row r="9" spans="1:42" ht="67.5" customHeight="1" x14ac:dyDescent="0.4">
      <c r="A9" s="49"/>
      <c r="B9" s="49"/>
      <c r="C9" s="554"/>
      <c r="D9" s="318"/>
      <c r="E9" s="318"/>
      <c r="F9" s="318"/>
      <c r="G9" s="318"/>
      <c r="H9" s="555"/>
      <c r="I9" s="331" t="s">
        <v>1202</v>
      </c>
      <c r="J9" s="331"/>
      <c r="K9" s="331"/>
      <c r="L9" s="224"/>
      <c r="M9" s="225"/>
      <c r="N9" s="559" t="s">
        <v>1126</v>
      </c>
      <c r="O9" s="559"/>
      <c r="P9" s="559"/>
      <c r="Q9" s="559"/>
      <c r="R9" s="559"/>
      <c r="S9" s="559"/>
      <c r="T9" s="559"/>
      <c r="U9" s="559"/>
      <c r="V9" s="559"/>
      <c r="W9" s="559"/>
      <c r="X9" s="559"/>
      <c r="Y9" s="559"/>
      <c r="Z9" s="559"/>
      <c r="AA9" s="559"/>
      <c r="AB9" s="559"/>
      <c r="AC9" s="559"/>
      <c r="AD9" s="559"/>
      <c r="AE9" s="559"/>
      <c r="AF9" s="322"/>
      <c r="AG9" s="322"/>
      <c r="AH9" s="322"/>
      <c r="AI9" s="322"/>
      <c r="AJ9" s="322"/>
      <c r="AK9" s="322"/>
    </row>
    <row r="10" spans="1:42" ht="146.15" customHeight="1" x14ac:dyDescent="0.4">
      <c r="A10" s="49"/>
      <c r="B10" s="49"/>
      <c r="C10" s="556"/>
      <c r="D10" s="557"/>
      <c r="E10" s="557"/>
      <c r="F10" s="557"/>
      <c r="G10" s="557"/>
      <c r="H10" s="558"/>
      <c r="I10" s="331" t="s">
        <v>1212</v>
      </c>
      <c r="J10" s="331"/>
      <c r="K10" s="331"/>
      <c r="L10" s="226"/>
      <c r="M10" s="227"/>
      <c r="N10" s="559" t="s">
        <v>1195</v>
      </c>
      <c r="O10" s="559"/>
      <c r="P10" s="559"/>
      <c r="Q10" s="559"/>
      <c r="R10" s="559"/>
      <c r="S10" s="559"/>
      <c r="T10" s="559"/>
      <c r="U10" s="559"/>
      <c r="V10" s="559"/>
      <c r="W10" s="559"/>
      <c r="X10" s="559"/>
      <c r="Y10" s="559"/>
      <c r="Z10" s="559"/>
      <c r="AA10" s="559"/>
      <c r="AB10" s="559"/>
      <c r="AC10" s="559"/>
      <c r="AD10" s="559"/>
      <c r="AE10" s="559"/>
      <c r="AF10" s="322"/>
      <c r="AG10" s="322"/>
      <c r="AH10" s="322"/>
      <c r="AI10" s="322"/>
      <c r="AJ10" s="322"/>
      <c r="AK10" s="322"/>
    </row>
    <row r="11" spans="1:42" ht="124.5" customHeight="1" x14ac:dyDescent="0.4">
      <c r="A11" s="49"/>
      <c r="B11" s="49"/>
      <c r="C11" s="331" t="s">
        <v>388</v>
      </c>
      <c r="D11" s="331"/>
      <c r="E11" s="331"/>
      <c r="F11" s="331"/>
      <c r="G11" s="331"/>
      <c r="H11" s="331"/>
      <c r="I11" s="331" t="s">
        <v>386</v>
      </c>
      <c r="J11" s="331"/>
      <c r="K11" s="331"/>
      <c r="L11" s="324" t="s">
        <v>1174</v>
      </c>
      <c r="M11" s="324"/>
      <c r="N11" s="559" t="s">
        <v>1199</v>
      </c>
      <c r="O11" s="559"/>
      <c r="P11" s="559"/>
      <c r="Q11" s="559"/>
      <c r="R11" s="559"/>
      <c r="S11" s="559"/>
      <c r="T11" s="559"/>
      <c r="U11" s="559"/>
      <c r="V11" s="559"/>
      <c r="W11" s="559"/>
      <c r="X11" s="559"/>
      <c r="Y11" s="559"/>
      <c r="Z11" s="559"/>
      <c r="AA11" s="559"/>
      <c r="AB11" s="559"/>
      <c r="AC11" s="559"/>
      <c r="AD11" s="559"/>
      <c r="AE11" s="559"/>
      <c r="AF11" s="322">
        <f xml:space="preserve"> '5부.Ⅱ'!U27</f>
        <v>43729700</v>
      </c>
      <c r="AG11" s="322"/>
      <c r="AH11" s="322"/>
      <c r="AI11" s="322"/>
      <c r="AJ11" s="322"/>
      <c r="AK11" s="322"/>
    </row>
    <row r="12" spans="1:42" ht="68.150000000000006" customHeight="1" x14ac:dyDescent="0.4">
      <c r="A12" s="49"/>
      <c r="B12" s="49"/>
      <c r="C12" s="331" t="s">
        <v>389</v>
      </c>
      <c r="D12" s="331"/>
      <c r="E12" s="331"/>
      <c r="F12" s="331"/>
      <c r="G12" s="331"/>
      <c r="H12" s="331"/>
      <c r="I12" s="331" t="s">
        <v>386</v>
      </c>
      <c r="J12" s="331"/>
      <c r="K12" s="331"/>
      <c r="L12" s="324" t="s">
        <v>1175</v>
      </c>
      <c r="M12" s="324"/>
      <c r="N12" s="549" t="s">
        <v>1127</v>
      </c>
      <c r="O12" s="549"/>
      <c r="P12" s="549"/>
      <c r="Q12" s="549"/>
      <c r="R12" s="549"/>
      <c r="S12" s="549"/>
      <c r="T12" s="549"/>
      <c r="U12" s="549"/>
      <c r="V12" s="549"/>
      <c r="W12" s="549"/>
      <c r="X12" s="549"/>
      <c r="Y12" s="549"/>
      <c r="Z12" s="549"/>
      <c r="AA12" s="549"/>
      <c r="AB12" s="549"/>
      <c r="AC12" s="549"/>
      <c r="AD12" s="549"/>
      <c r="AE12" s="549"/>
      <c r="AF12" s="322">
        <f xml:space="preserve"> '5부.Ⅱ'!U26</f>
        <v>5000000</v>
      </c>
      <c r="AG12" s="322"/>
      <c r="AH12" s="322"/>
      <c r="AI12" s="322"/>
      <c r="AJ12" s="322"/>
      <c r="AK12" s="322"/>
    </row>
    <row r="13" spans="1:42" ht="33.75" customHeight="1" x14ac:dyDescent="0.4">
      <c r="A13" s="49"/>
      <c r="B13" s="49"/>
      <c r="C13" s="331" t="s">
        <v>390</v>
      </c>
      <c r="D13" s="331"/>
      <c r="E13" s="331"/>
      <c r="F13" s="331"/>
      <c r="G13" s="331"/>
      <c r="H13" s="331"/>
      <c r="I13" s="331" t="s">
        <v>386</v>
      </c>
      <c r="J13" s="331"/>
      <c r="K13" s="331"/>
      <c r="L13" s="324"/>
      <c r="M13" s="324"/>
      <c r="N13" s="549"/>
      <c r="O13" s="549"/>
      <c r="P13" s="549"/>
      <c r="Q13" s="549"/>
      <c r="R13" s="549"/>
      <c r="S13" s="549"/>
      <c r="T13" s="549"/>
      <c r="U13" s="549"/>
      <c r="V13" s="549"/>
      <c r="W13" s="549"/>
      <c r="X13" s="549"/>
      <c r="Y13" s="549"/>
      <c r="Z13" s="549"/>
      <c r="AA13" s="549"/>
      <c r="AB13" s="549"/>
      <c r="AC13" s="549"/>
      <c r="AD13" s="549"/>
      <c r="AE13" s="549"/>
      <c r="AF13" s="322"/>
      <c r="AG13" s="322"/>
      <c r="AH13" s="322"/>
      <c r="AI13" s="322"/>
      <c r="AJ13" s="322"/>
      <c r="AK13" s="322"/>
    </row>
    <row r="14" spans="1:42" ht="33.75" customHeight="1" x14ac:dyDescent="0.4">
      <c r="A14" s="49"/>
      <c r="B14" s="49"/>
      <c r="C14" s="331" t="s">
        <v>391</v>
      </c>
      <c r="D14" s="331"/>
      <c r="E14" s="331"/>
      <c r="F14" s="331"/>
      <c r="G14" s="331"/>
      <c r="H14" s="331"/>
      <c r="I14" s="331" t="s">
        <v>386</v>
      </c>
      <c r="J14" s="331"/>
      <c r="K14" s="331"/>
      <c r="L14" s="324"/>
      <c r="M14" s="324"/>
      <c r="N14" s="549"/>
      <c r="O14" s="549"/>
      <c r="P14" s="549"/>
      <c r="Q14" s="549"/>
      <c r="R14" s="549"/>
      <c r="S14" s="549"/>
      <c r="T14" s="549"/>
      <c r="U14" s="549"/>
      <c r="V14" s="549"/>
      <c r="W14" s="549"/>
      <c r="X14" s="549"/>
      <c r="Y14" s="549"/>
      <c r="Z14" s="549"/>
      <c r="AA14" s="549"/>
      <c r="AB14" s="549"/>
      <c r="AC14" s="549"/>
      <c r="AD14" s="549"/>
      <c r="AE14" s="549"/>
      <c r="AF14" s="322"/>
      <c r="AG14" s="322"/>
      <c r="AH14" s="322"/>
      <c r="AI14" s="322"/>
      <c r="AJ14" s="322"/>
      <c r="AK14" s="322"/>
    </row>
    <row r="15" spans="1:42" ht="33.75" customHeight="1" x14ac:dyDescent="0.4">
      <c r="A15" s="49"/>
      <c r="B15" s="49"/>
      <c r="C15" s="331" t="s">
        <v>392</v>
      </c>
      <c r="D15" s="331"/>
      <c r="E15" s="331"/>
      <c r="F15" s="331"/>
      <c r="G15" s="331"/>
      <c r="H15" s="331"/>
      <c r="I15" s="331" t="s">
        <v>386</v>
      </c>
      <c r="J15" s="331"/>
      <c r="K15" s="331"/>
      <c r="L15" s="324"/>
      <c r="M15" s="324"/>
      <c r="N15" s="549"/>
      <c r="O15" s="549"/>
      <c r="P15" s="549"/>
      <c r="Q15" s="549"/>
      <c r="R15" s="549"/>
      <c r="S15" s="549"/>
      <c r="T15" s="549"/>
      <c r="U15" s="549"/>
      <c r="V15" s="549"/>
      <c r="W15" s="549"/>
      <c r="X15" s="549"/>
      <c r="Y15" s="549"/>
      <c r="Z15" s="549"/>
      <c r="AA15" s="549"/>
      <c r="AB15" s="549"/>
      <c r="AC15" s="549"/>
      <c r="AD15" s="549"/>
      <c r="AE15" s="549"/>
      <c r="AF15" s="322"/>
      <c r="AG15" s="322"/>
      <c r="AH15" s="322"/>
      <c r="AI15" s="322"/>
      <c r="AJ15" s="322"/>
      <c r="AK15" s="322"/>
    </row>
    <row r="16" spans="1:42" ht="30" customHeight="1" x14ac:dyDescent="0.4">
      <c r="A16" s="49"/>
      <c r="B16" s="49"/>
      <c r="C16" s="565" t="s">
        <v>378</v>
      </c>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34"/>
      <c r="AF16" s="574">
        <f>SUM(AF5:AK15)</f>
        <v>696470413</v>
      </c>
      <c r="AG16" s="574"/>
      <c r="AH16" s="574"/>
      <c r="AI16" s="574"/>
      <c r="AJ16" s="574"/>
      <c r="AK16" s="574"/>
    </row>
    <row r="17" spans="1:46" ht="33.75" customHeight="1" x14ac:dyDescent="0.45">
      <c r="A17" s="19"/>
      <c r="B17" s="115"/>
      <c r="C17" s="115"/>
      <c r="D17" s="47"/>
      <c r="E17" s="573" t="s">
        <v>393</v>
      </c>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16"/>
      <c r="AO17"/>
      <c r="AP17"/>
    </row>
    <row r="18" spans="1:46" ht="26.25" customHeight="1" x14ac:dyDescent="0.45">
      <c r="A18" s="25"/>
      <c r="B18" s="24"/>
      <c r="C18" s="23"/>
      <c r="D18" s="23"/>
      <c r="E18" s="493" t="s">
        <v>1176</v>
      </c>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90" t="s">
        <v>219</v>
      </c>
      <c r="AQ18" s="1"/>
      <c r="AR18" s="1"/>
      <c r="AS18" s="1"/>
      <c r="AT18" s="1"/>
    </row>
    <row r="19" spans="1:46" ht="6.75" customHeight="1" x14ac:dyDescent="0.4">
      <c r="A19" s="49"/>
      <c r="B19" s="49"/>
      <c r="C19" s="120"/>
      <c r="D19" s="120"/>
      <c r="E19" s="120"/>
      <c r="F19" s="120"/>
      <c r="G19" s="120"/>
      <c r="H19" s="120"/>
      <c r="I19" s="120"/>
      <c r="J19" s="120"/>
      <c r="K19" s="120"/>
      <c r="L19" s="120"/>
      <c r="M19" s="120"/>
      <c r="N19" s="104"/>
      <c r="O19" s="104"/>
      <c r="P19" s="104"/>
      <c r="Q19" s="104"/>
      <c r="R19" s="104"/>
      <c r="S19" s="104"/>
      <c r="T19" s="104"/>
      <c r="U19" s="104"/>
      <c r="V19" s="104"/>
      <c r="W19" s="104"/>
      <c r="X19" s="104"/>
      <c r="Y19" s="104"/>
      <c r="Z19" s="104"/>
      <c r="AA19" s="104"/>
      <c r="AB19" s="104"/>
      <c r="AC19" s="104"/>
      <c r="AD19" s="104"/>
      <c r="AE19" s="104"/>
      <c r="AF19" s="120"/>
      <c r="AG19" s="120"/>
      <c r="AH19" s="120"/>
      <c r="AI19" s="120"/>
      <c r="AJ19" s="120"/>
      <c r="AK19" s="120"/>
    </row>
    <row r="20" spans="1:46" ht="19.5" x14ac:dyDescent="0.45">
      <c r="A20" s="19"/>
      <c r="B20" s="19"/>
      <c r="C20" s="53"/>
      <c r="D20" s="53"/>
      <c r="E20" s="53"/>
      <c r="F20" s="53"/>
      <c r="G20" s="53"/>
      <c r="H20" s="53"/>
      <c r="I20" s="54"/>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2" spans="1:46" ht="60" customHeight="1" x14ac:dyDescent="0.45">
      <c r="A22" s="242" t="s">
        <v>394</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4"/>
    </row>
  </sheetData>
  <protectedRanges>
    <protectedRange sqref="A17:AK18" name="범위2"/>
  </protectedRanges>
  <mergeCells count="55">
    <mergeCell ref="C16:AE16"/>
    <mergeCell ref="E18:AK18"/>
    <mergeCell ref="E17:AK17"/>
    <mergeCell ref="C11:H11"/>
    <mergeCell ref="I11:K11"/>
    <mergeCell ref="L11:M11"/>
    <mergeCell ref="N11:AE11"/>
    <mergeCell ref="AF11:AK11"/>
    <mergeCell ref="AF13:AK13"/>
    <mergeCell ref="AF16:AK16"/>
    <mergeCell ref="L15:M15"/>
    <mergeCell ref="I12:K12"/>
    <mergeCell ref="L12:M12"/>
    <mergeCell ref="C13:H13"/>
    <mergeCell ref="I13:K13"/>
    <mergeCell ref="L13:M13"/>
    <mergeCell ref="AF8:AK8"/>
    <mergeCell ref="I7:K7"/>
    <mergeCell ref="N5:AE5"/>
    <mergeCell ref="AF5:AK5"/>
    <mergeCell ref="I6:K6"/>
    <mergeCell ref="AF6:AK6"/>
    <mergeCell ref="N6:AE6"/>
    <mergeCell ref="A22:AK22"/>
    <mergeCell ref="B2:O2"/>
    <mergeCell ref="I4:K4"/>
    <mergeCell ref="I5:K5"/>
    <mergeCell ref="I14:K14"/>
    <mergeCell ref="C14:H14"/>
    <mergeCell ref="N14:AE14"/>
    <mergeCell ref="AF14:AK14"/>
    <mergeCell ref="C15:H15"/>
    <mergeCell ref="N15:AE15"/>
    <mergeCell ref="AF15:AK15"/>
    <mergeCell ref="I15:K15"/>
    <mergeCell ref="L14:M14"/>
    <mergeCell ref="C12:H12"/>
    <mergeCell ref="N12:AE12"/>
    <mergeCell ref="AF12:AK12"/>
    <mergeCell ref="N13:AE13"/>
    <mergeCell ref="C4:H4"/>
    <mergeCell ref="N4:AE4"/>
    <mergeCell ref="AF4:AK4"/>
    <mergeCell ref="L4:M4"/>
    <mergeCell ref="N7:AE7"/>
    <mergeCell ref="C5:H10"/>
    <mergeCell ref="I9:K9"/>
    <mergeCell ref="N9:AE9"/>
    <mergeCell ref="AF9:AK9"/>
    <mergeCell ref="I10:K10"/>
    <mergeCell ref="N10:AE10"/>
    <mergeCell ref="AF10:AK10"/>
    <mergeCell ref="AF7:AK7"/>
    <mergeCell ref="I8:K8"/>
    <mergeCell ref="N8:AE8"/>
  </mergeCells>
  <phoneticPr fontId="2" type="noConversion"/>
  <pageMargins left="0.59055118110236227" right="0.47244094488188981" top="0.74803149606299213" bottom="0.74803149606299213" header="0.31496062992125984" footer="0.31496062992125984"/>
  <pageSetup paperSize="9" scale="61" orientation="portrait" blackAndWhite="1" r:id="rId1"/>
  <rowBreaks count="1" manualBreakCount="1">
    <brk id="19" max="3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U17"/>
  <sheetViews>
    <sheetView view="pageBreakPreview" zoomScaleNormal="100" zoomScaleSheetLayoutView="100" workbookViewId="0">
      <selection activeCell="E7" sqref="E7:AK7"/>
    </sheetView>
  </sheetViews>
  <sheetFormatPr defaultRowHeight="17" x14ac:dyDescent="0.45"/>
  <cols>
    <col min="1" max="4" width="1.08203125" style="1" customWidth="1"/>
    <col min="5" max="37" width="2.33203125" style="1" customWidth="1"/>
    <col min="38" max="47" width="9" style="1"/>
  </cols>
  <sheetData>
    <row r="1" spans="1:47" x14ac:dyDescent="0.45">
      <c r="S1"/>
      <c r="T1"/>
      <c r="U1"/>
      <c r="V1"/>
      <c r="W1"/>
      <c r="X1"/>
      <c r="Y1"/>
      <c r="Z1"/>
      <c r="AA1"/>
      <c r="AB1"/>
      <c r="AC1"/>
      <c r="AD1"/>
      <c r="AE1"/>
      <c r="AF1"/>
      <c r="AG1"/>
      <c r="AH1"/>
      <c r="AI1"/>
      <c r="AJ1"/>
      <c r="AK1"/>
      <c r="AL1"/>
      <c r="AM1"/>
      <c r="AN1"/>
      <c r="AO1"/>
      <c r="AP1"/>
      <c r="AQ1"/>
      <c r="AR1"/>
      <c r="AS1"/>
      <c r="AT1"/>
      <c r="AU1"/>
    </row>
    <row r="2" spans="1:47" ht="20.25" customHeight="1" x14ac:dyDescent="0.45">
      <c r="A2" s="246" t="s">
        <v>1059</v>
      </c>
      <c r="B2" s="246"/>
      <c r="C2" s="246"/>
      <c r="D2" s="246"/>
      <c r="E2" s="246"/>
      <c r="F2" s="246"/>
      <c r="G2" s="246"/>
      <c r="H2" s="246"/>
      <c r="I2" s="246"/>
      <c r="J2" s="246"/>
      <c r="K2" s="246"/>
      <c r="L2" s="246"/>
      <c r="M2" s="246"/>
      <c r="N2" s="246"/>
      <c r="O2" s="246"/>
      <c r="S2"/>
      <c r="T2"/>
      <c r="U2"/>
      <c r="V2"/>
      <c r="W2"/>
      <c r="X2"/>
      <c r="Y2"/>
      <c r="Z2"/>
      <c r="AA2"/>
      <c r="AB2"/>
      <c r="AC2"/>
      <c r="AD2"/>
      <c r="AE2"/>
      <c r="AF2"/>
      <c r="AG2"/>
      <c r="AH2"/>
      <c r="AI2"/>
      <c r="AJ2"/>
      <c r="AK2"/>
      <c r="AL2"/>
      <c r="AM2"/>
      <c r="AN2"/>
      <c r="AO2"/>
      <c r="AP2"/>
      <c r="AQ2"/>
      <c r="AR2"/>
      <c r="AS2"/>
      <c r="AT2"/>
      <c r="AU2"/>
    </row>
    <row r="3" spans="1:47" ht="20.25" customHeight="1"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row>
    <row r="4" spans="1:47" ht="21" customHeight="1" x14ac:dyDescent="0.4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25"/>
      <c r="AE4" s="98"/>
      <c r="AF4" s="485" t="s">
        <v>395</v>
      </c>
      <c r="AG4" s="485"/>
      <c r="AH4" s="485"/>
      <c r="AI4" s="485"/>
      <c r="AJ4" s="485"/>
      <c r="AK4" s="485"/>
    </row>
    <row r="5" spans="1:47" ht="30" customHeight="1" x14ac:dyDescent="0.4">
      <c r="A5" s="49"/>
      <c r="B5" s="49"/>
      <c r="C5" s="307" t="s">
        <v>396</v>
      </c>
      <c r="D5" s="307"/>
      <c r="E5" s="307"/>
      <c r="F5" s="307"/>
      <c r="G5" s="307"/>
      <c r="H5" s="307"/>
      <c r="I5" s="307"/>
      <c r="J5" s="307"/>
      <c r="K5" s="307"/>
      <c r="L5" s="307"/>
      <c r="M5" s="307"/>
      <c r="N5" s="126"/>
      <c r="O5" s="127" t="s">
        <v>397</v>
      </c>
      <c r="P5" s="575">
        <f>표지!F8</f>
        <v>4</v>
      </c>
      <c r="Q5" s="575"/>
      <c r="R5" s="128" t="s">
        <v>398</v>
      </c>
      <c r="S5" s="129"/>
      <c r="T5" s="126"/>
      <c r="U5" s="127" t="s">
        <v>397</v>
      </c>
      <c r="V5" s="576">
        <v>3</v>
      </c>
      <c r="W5" s="576"/>
      <c r="X5" s="128" t="s">
        <v>152</v>
      </c>
      <c r="Y5" s="129"/>
      <c r="Z5" s="126"/>
      <c r="AA5" s="127" t="s">
        <v>397</v>
      </c>
      <c r="AB5" s="576">
        <v>2</v>
      </c>
      <c r="AC5" s="576"/>
      <c r="AD5" s="128" t="s">
        <v>398</v>
      </c>
      <c r="AE5" s="129"/>
      <c r="AF5" s="126"/>
      <c r="AG5" s="127" t="s">
        <v>397</v>
      </c>
      <c r="AH5" s="576">
        <v>1</v>
      </c>
      <c r="AI5" s="576"/>
      <c r="AJ5" s="128" t="s">
        <v>398</v>
      </c>
      <c r="AK5" s="129"/>
    </row>
    <row r="6" spans="1:47" ht="30" customHeight="1" x14ac:dyDescent="0.4">
      <c r="A6" s="49"/>
      <c r="B6" s="49"/>
      <c r="C6" s="307" t="s">
        <v>403</v>
      </c>
      <c r="D6" s="307"/>
      <c r="E6" s="307"/>
      <c r="F6" s="307"/>
      <c r="G6" s="307"/>
      <c r="H6" s="307"/>
      <c r="I6" s="307"/>
      <c r="J6" s="307"/>
      <c r="K6" s="307"/>
      <c r="L6" s="307"/>
      <c r="M6" s="307"/>
      <c r="N6" s="577">
        <f>IFERROR((((1+(N12/((N14+N15)/2)))^(12/N13))-1)*100,"")</f>
        <v>5.5933231763429569</v>
      </c>
      <c r="O6" s="577"/>
      <c r="P6" s="577"/>
      <c r="Q6" s="577"/>
      <c r="R6" s="577"/>
      <c r="S6" s="577"/>
      <c r="T6" s="577">
        <f>IFERROR((((1+(T12/((T14+T15)/2)))^(12/T13))-1)*100,"")</f>
        <v>-0.21427371694741071</v>
      </c>
      <c r="U6" s="577"/>
      <c r="V6" s="577"/>
      <c r="W6" s="577"/>
      <c r="X6" s="577"/>
      <c r="Y6" s="577"/>
      <c r="Z6" s="577">
        <f>IFERROR((((1+(Z12/((Z14+Z15)/2)))^(12/Z13))-1)*100,"")</f>
        <v>-2.1438622235249061</v>
      </c>
      <c r="AA6" s="577"/>
      <c r="AB6" s="577"/>
      <c r="AC6" s="577"/>
      <c r="AD6" s="577"/>
      <c r="AE6" s="577"/>
      <c r="AF6" s="577">
        <f>IFERROR((((1+(AF12/((AF14+AF15)/2)))^(12/AF13))-1)*100,"")</f>
        <v>-8.1259555229229896</v>
      </c>
      <c r="AG6" s="577"/>
      <c r="AH6" s="577"/>
      <c r="AI6" s="577"/>
      <c r="AJ6" s="577"/>
      <c r="AK6" s="577"/>
    </row>
    <row r="7" spans="1:47" ht="119.25" customHeight="1" x14ac:dyDescent="0.45">
      <c r="A7" s="19"/>
      <c r="B7" s="115"/>
      <c r="C7" s="115"/>
      <c r="D7" s="47"/>
      <c r="E7" s="573" t="s">
        <v>404</v>
      </c>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16"/>
      <c r="AO7"/>
      <c r="AP7"/>
      <c r="AQ7"/>
      <c r="AR7"/>
      <c r="AS7"/>
      <c r="AT7"/>
      <c r="AU7"/>
    </row>
    <row r="8" spans="1:47" ht="26.25" customHeight="1" x14ac:dyDescent="0.45">
      <c r="A8" s="25"/>
      <c r="B8" s="24"/>
      <c r="C8" s="23"/>
      <c r="D8" s="23"/>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90" t="s">
        <v>219</v>
      </c>
      <c r="AU8"/>
    </row>
    <row r="10" spans="1:47" x14ac:dyDescent="0.45">
      <c r="C10" s="1" t="s">
        <v>167</v>
      </c>
    </row>
    <row r="11" spans="1:47" ht="30" customHeight="1" x14ac:dyDescent="0.4">
      <c r="A11" s="49"/>
      <c r="B11" s="49"/>
      <c r="C11" s="307" t="s">
        <v>317</v>
      </c>
      <c r="D11" s="307"/>
      <c r="E11" s="307"/>
      <c r="F11" s="307"/>
      <c r="G11" s="307"/>
      <c r="H11" s="307"/>
      <c r="I11" s="307"/>
      <c r="J11" s="307"/>
      <c r="K11" s="307"/>
      <c r="L11" s="307"/>
      <c r="M11" s="307"/>
      <c r="N11" s="126"/>
      <c r="O11" s="127" t="s">
        <v>397</v>
      </c>
      <c r="P11" s="575">
        <f>P5</f>
        <v>4</v>
      </c>
      <c r="Q11" s="575"/>
      <c r="R11" s="128" t="s">
        <v>152</v>
      </c>
      <c r="S11" s="129"/>
      <c r="T11" s="126"/>
      <c r="U11" s="127" t="s">
        <v>151</v>
      </c>
      <c r="V11" s="581">
        <f>V5</f>
        <v>3</v>
      </c>
      <c r="W11" s="581"/>
      <c r="X11" s="128" t="s">
        <v>152</v>
      </c>
      <c r="Y11" s="129"/>
      <c r="Z11" s="126"/>
      <c r="AA11" s="127" t="s">
        <v>151</v>
      </c>
      <c r="AB11" s="581">
        <f>AB5</f>
        <v>2</v>
      </c>
      <c r="AC11" s="581"/>
      <c r="AD11" s="128" t="s">
        <v>152</v>
      </c>
      <c r="AE11" s="129"/>
      <c r="AF11" s="126"/>
      <c r="AG11" s="127" t="s">
        <v>151</v>
      </c>
      <c r="AH11" s="581">
        <f>AH5</f>
        <v>1</v>
      </c>
      <c r="AI11" s="581"/>
      <c r="AJ11" s="128" t="s">
        <v>152</v>
      </c>
      <c r="AK11" s="129"/>
    </row>
    <row r="12" spans="1:47" ht="30" customHeight="1" x14ac:dyDescent="0.4">
      <c r="A12" s="49"/>
      <c r="B12" s="49"/>
      <c r="C12" s="362" t="s">
        <v>399</v>
      </c>
      <c r="D12" s="266"/>
      <c r="E12" s="266"/>
      <c r="F12" s="266"/>
      <c r="G12" s="266"/>
      <c r="H12" s="266"/>
      <c r="I12" s="266"/>
      <c r="J12" s="266"/>
      <c r="K12" s="266"/>
      <c r="L12" s="266"/>
      <c r="M12" s="509"/>
      <c r="N12" s="582">
        <f>'5부.Ⅱ'!U73</f>
        <v>18889201443</v>
      </c>
      <c r="O12" s="582"/>
      <c r="P12" s="582"/>
      <c r="Q12" s="582"/>
      <c r="R12" s="582"/>
      <c r="S12" s="582"/>
      <c r="T12" s="583">
        <v>-496229966</v>
      </c>
      <c r="U12" s="583"/>
      <c r="V12" s="583"/>
      <c r="W12" s="583"/>
      <c r="X12" s="583"/>
      <c r="Y12" s="583"/>
      <c r="Z12" s="583">
        <v>-1321492232</v>
      </c>
      <c r="AA12" s="583"/>
      <c r="AB12" s="583"/>
      <c r="AC12" s="583"/>
      <c r="AD12" s="583"/>
      <c r="AE12" s="583"/>
      <c r="AF12" s="583">
        <v>-125133733</v>
      </c>
      <c r="AG12" s="583"/>
      <c r="AH12" s="583"/>
      <c r="AI12" s="583"/>
      <c r="AJ12" s="583"/>
      <c r="AK12" s="583"/>
    </row>
    <row r="13" spans="1:47" ht="30" customHeight="1" x14ac:dyDescent="0.4">
      <c r="A13" s="49"/>
      <c r="B13" s="49"/>
      <c r="C13" s="362" t="s">
        <v>400</v>
      </c>
      <c r="D13" s="266"/>
      <c r="E13" s="266"/>
      <c r="F13" s="266"/>
      <c r="G13" s="266"/>
      <c r="H13" s="266"/>
      <c r="I13" s="266"/>
      <c r="J13" s="266"/>
      <c r="K13" s="266"/>
      <c r="L13" s="266"/>
      <c r="M13" s="509"/>
      <c r="N13" s="348">
        <v>6</v>
      </c>
      <c r="O13" s="348"/>
      <c r="P13" s="348"/>
      <c r="Q13" s="348"/>
      <c r="R13" s="348"/>
      <c r="S13" s="348"/>
      <c r="T13" s="348">
        <v>6</v>
      </c>
      <c r="U13" s="348"/>
      <c r="V13" s="348"/>
      <c r="W13" s="348"/>
      <c r="X13" s="348"/>
      <c r="Y13" s="348"/>
      <c r="Z13" s="348">
        <v>6</v>
      </c>
      <c r="AA13" s="348"/>
      <c r="AB13" s="348"/>
      <c r="AC13" s="348"/>
      <c r="AD13" s="348"/>
      <c r="AE13" s="348"/>
      <c r="AF13" s="348">
        <v>4</v>
      </c>
      <c r="AG13" s="348"/>
      <c r="AH13" s="348"/>
      <c r="AI13" s="348"/>
      <c r="AJ13" s="348"/>
      <c r="AK13" s="348"/>
    </row>
    <row r="14" spans="1:47" ht="30" customHeight="1" x14ac:dyDescent="0.4">
      <c r="A14" s="49"/>
      <c r="B14" s="49"/>
      <c r="C14" s="362" t="s">
        <v>401</v>
      </c>
      <c r="D14" s="266"/>
      <c r="E14" s="266"/>
      <c r="F14" s="266"/>
      <c r="G14" s="266"/>
      <c r="H14" s="266"/>
      <c r="I14" s="266"/>
      <c r="J14" s="266"/>
      <c r="K14" s="266"/>
      <c r="L14" s="266"/>
      <c r="M14" s="509"/>
      <c r="N14" s="582">
        <f>'5부.Ⅰ'!AG112+'5부.Ⅰ'!AG115</f>
        <v>685109342670</v>
      </c>
      <c r="O14" s="582"/>
      <c r="P14" s="582"/>
      <c r="Q14" s="582"/>
      <c r="R14" s="582"/>
      <c r="S14" s="582"/>
      <c r="T14" s="583">
        <v>240741961760</v>
      </c>
      <c r="U14" s="583"/>
      <c r="V14" s="583"/>
      <c r="W14" s="583"/>
      <c r="X14" s="583"/>
      <c r="Y14" s="583"/>
      <c r="Z14" s="583">
        <v>4492289000</v>
      </c>
      <c r="AA14" s="583"/>
      <c r="AB14" s="583"/>
      <c r="AC14" s="583"/>
      <c r="AD14" s="583"/>
      <c r="AE14" s="583"/>
      <c r="AF14" s="583">
        <v>4492289000</v>
      </c>
      <c r="AG14" s="583"/>
      <c r="AH14" s="583"/>
      <c r="AI14" s="583"/>
      <c r="AJ14" s="583"/>
      <c r="AK14" s="583"/>
    </row>
    <row r="15" spans="1:47" ht="30" customHeight="1" x14ac:dyDescent="0.4">
      <c r="A15" s="49"/>
      <c r="B15" s="49"/>
      <c r="C15" s="307" t="s">
        <v>402</v>
      </c>
      <c r="D15" s="307"/>
      <c r="E15" s="307"/>
      <c r="F15" s="307"/>
      <c r="G15" s="307"/>
      <c r="H15" s="307"/>
      <c r="I15" s="307"/>
      <c r="J15" s="307"/>
      <c r="K15" s="307"/>
      <c r="L15" s="307"/>
      <c r="M15" s="307"/>
      <c r="N15" s="582">
        <f>'5부.Ⅰ'!U112+'5부.Ⅰ'!U115</f>
        <v>684362130210</v>
      </c>
      <c r="O15" s="582"/>
      <c r="P15" s="582"/>
      <c r="Q15" s="582"/>
      <c r="R15" s="582"/>
      <c r="S15" s="582"/>
      <c r="T15" s="583">
        <v>685109342670</v>
      </c>
      <c r="U15" s="583"/>
      <c r="V15" s="583"/>
      <c r="W15" s="583"/>
      <c r="X15" s="583"/>
      <c r="Y15" s="583"/>
      <c r="Z15" s="583">
        <v>240741961760</v>
      </c>
      <c r="AA15" s="583"/>
      <c r="AB15" s="583"/>
      <c r="AC15" s="583"/>
      <c r="AD15" s="583"/>
      <c r="AE15" s="583"/>
      <c r="AF15" s="583">
        <v>4492289000</v>
      </c>
      <c r="AG15" s="583"/>
      <c r="AH15" s="583"/>
      <c r="AI15" s="583"/>
      <c r="AJ15" s="583"/>
      <c r="AK15" s="583"/>
    </row>
    <row r="16" spans="1:47" ht="17.5" thickBot="1" x14ac:dyDescent="0.5"/>
    <row r="17" spans="1:37" ht="55.5" customHeight="1" x14ac:dyDescent="0.45">
      <c r="A17" s="578" t="s">
        <v>405</v>
      </c>
      <c r="B17" s="579"/>
      <c r="C17" s="579"/>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80"/>
    </row>
  </sheetData>
  <protectedRanges>
    <protectedRange sqref="T12:AK15 N13" name="범위3"/>
    <protectedRange sqref="T5:AK5" name="범위2_2"/>
    <protectedRange sqref="A7:AK8" name="범위2"/>
  </protectedRanges>
  <mergeCells count="40">
    <mergeCell ref="A2:O2"/>
    <mergeCell ref="E7:AK7"/>
    <mergeCell ref="E8:AK8"/>
    <mergeCell ref="C14:M14"/>
    <mergeCell ref="N14:S14"/>
    <mergeCell ref="T14:Y14"/>
    <mergeCell ref="Z14:AE14"/>
    <mergeCell ref="AF14:AK14"/>
    <mergeCell ref="C12:M12"/>
    <mergeCell ref="N12:S12"/>
    <mergeCell ref="T12:Y12"/>
    <mergeCell ref="Z12:AE12"/>
    <mergeCell ref="AF12:AK12"/>
    <mergeCell ref="C13:M13"/>
    <mergeCell ref="N13:S13"/>
    <mergeCell ref="T13:Y13"/>
    <mergeCell ref="Z13:AE13"/>
    <mergeCell ref="AF13:AK13"/>
    <mergeCell ref="A17:AK17"/>
    <mergeCell ref="C11:M11"/>
    <mergeCell ref="P11:Q11"/>
    <mergeCell ref="V11:W11"/>
    <mergeCell ref="AB11:AC11"/>
    <mergeCell ref="AH11:AI11"/>
    <mergeCell ref="C15:M15"/>
    <mergeCell ref="N15:S15"/>
    <mergeCell ref="T15:Y15"/>
    <mergeCell ref="Z15:AE15"/>
    <mergeCell ref="AF15:AK15"/>
    <mergeCell ref="C6:M6"/>
    <mergeCell ref="N6:S6"/>
    <mergeCell ref="T6:Y6"/>
    <mergeCell ref="Z6:AE6"/>
    <mergeCell ref="AF6:AK6"/>
    <mergeCell ref="AF4:AK4"/>
    <mergeCell ref="C5:M5"/>
    <mergeCell ref="P5:Q5"/>
    <mergeCell ref="V5:W5"/>
    <mergeCell ref="AB5:AC5"/>
    <mergeCell ref="AH5:AI5"/>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7"/>
  <dimension ref="A2:AT19"/>
  <sheetViews>
    <sheetView view="pageBreakPreview" zoomScaleNormal="100" zoomScaleSheetLayoutView="100" workbookViewId="0">
      <selection activeCell="AN35" sqref="AN35"/>
    </sheetView>
  </sheetViews>
  <sheetFormatPr defaultRowHeight="17" x14ac:dyDescent="0.45"/>
  <cols>
    <col min="1" max="4" width="1.08203125" style="1" customWidth="1"/>
    <col min="5" max="7" width="4.08203125" style="1" customWidth="1"/>
    <col min="8" max="12" width="5" style="1" customWidth="1"/>
    <col min="13" max="35" width="2.33203125" style="1" customWidth="1"/>
    <col min="36" max="37" width="6.33203125" style="1" customWidth="1"/>
    <col min="38" max="38" width="22.58203125" style="1" customWidth="1"/>
    <col min="39" max="39" width="10.08203125" style="1" customWidth="1"/>
    <col min="40" max="40" width="35.5" style="1" customWidth="1"/>
    <col min="41" max="41" width="9" style="1"/>
  </cols>
  <sheetData>
    <row r="2" spans="1:46" ht="19.5" x14ac:dyDescent="0.45">
      <c r="A2" s="245" t="s">
        <v>414</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46"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46" ht="20.25" customHeight="1" x14ac:dyDescent="0.45">
      <c r="A4" s="246" t="s">
        <v>415</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6" spans="1:46" ht="18.75" customHeight="1" x14ac:dyDescent="0.45">
      <c r="A6" s="19"/>
      <c r="B6" s="588" t="s">
        <v>406</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16"/>
    </row>
    <row r="7" spans="1:46" ht="18.75" customHeight="1" x14ac:dyDescent="0.45">
      <c r="A7" s="19"/>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6"/>
    </row>
    <row r="8" spans="1:46" ht="18.75" customHeight="1" x14ac:dyDescent="0.45">
      <c r="A8" s="19"/>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330" t="s">
        <v>223</v>
      </c>
      <c r="AE8" s="330"/>
      <c r="AF8" s="330"/>
      <c r="AG8" s="330"/>
      <c r="AH8" s="330"/>
      <c r="AI8" s="330"/>
      <c r="AJ8" s="330"/>
      <c r="AK8" s="330"/>
      <c r="AL8" s="16"/>
    </row>
    <row r="9" spans="1:46" ht="30" customHeight="1" x14ac:dyDescent="0.4">
      <c r="A9" s="49"/>
      <c r="B9" s="49"/>
      <c r="C9" s="331" t="s">
        <v>417</v>
      </c>
      <c r="D9" s="331"/>
      <c r="E9" s="331"/>
      <c r="F9" s="331"/>
      <c r="G9" s="331"/>
      <c r="H9" s="331" t="s">
        <v>407</v>
      </c>
      <c r="I9" s="331"/>
      <c r="J9" s="331"/>
      <c r="K9" s="331"/>
      <c r="L9" s="331"/>
      <c r="M9" s="331" t="s">
        <v>408</v>
      </c>
      <c r="N9" s="331"/>
      <c r="O9" s="331"/>
      <c r="P9" s="331"/>
      <c r="Q9" s="331" t="s">
        <v>409</v>
      </c>
      <c r="R9" s="331"/>
      <c r="S9" s="331"/>
      <c r="T9" s="331"/>
      <c r="U9" s="466" t="s">
        <v>410</v>
      </c>
      <c r="V9" s="466"/>
      <c r="W9" s="466"/>
      <c r="X9" s="466" t="s">
        <v>411</v>
      </c>
      <c r="Y9" s="466"/>
      <c r="Z9" s="466"/>
      <c r="AA9" s="466"/>
      <c r="AB9" s="466" t="s">
        <v>412</v>
      </c>
      <c r="AC9" s="466"/>
      <c r="AD9" s="466"/>
      <c r="AE9" s="466"/>
      <c r="AF9" s="466" t="s">
        <v>413</v>
      </c>
      <c r="AG9" s="466"/>
      <c r="AH9" s="466"/>
      <c r="AI9" s="466"/>
      <c r="AJ9" s="466" t="s">
        <v>118</v>
      </c>
      <c r="AK9" s="466"/>
      <c r="AL9" s="206" t="s">
        <v>214</v>
      </c>
    </row>
    <row r="10" spans="1:46" ht="30" customHeight="1" x14ac:dyDescent="0.4">
      <c r="A10" s="49"/>
      <c r="B10" s="49"/>
      <c r="C10" s="339"/>
      <c r="D10" s="339"/>
      <c r="E10" s="339"/>
      <c r="F10" s="339"/>
      <c r="G10" s="339"/>
      <c r="H10" s="339"/>
      <c r="I10" s="339"/>
      <c r="J10" s="339"/>
      <c r="K10" s="339"/>
      <c r="L10" s="339"/>
      <c r="M10" s="340"/>
      <c r="N10" s="340"/>
      <c r="O10" s="340"/>
      <c r="P10" s="340"/>
      <c r="Q10" s="586"/>
      <c r="R10" s="586"/>
      <c r="S10" s="586"/>
      <c r="T10" s="586"/>
      <c r="U10" s="587"/>
      <c r="V10" s="587"/>
      <c r="W10" s="587"/>
      <c r="X10" s="585"/>
      <c r="Y10" s="585"/>
      <c r="Z10" s="585"/>
      <c r="AA10" s="585"/>
      <c r="AB10" s="585"/>
      <c r="AC10" s="585"/>
      <c r="AD10" s="585"/>
      <c r="AE10" s="585"/>
      <c r="AF10" s="585"/>
      <c r="AG10" s="585"/>
      <c r="AH10" s="585"/>
      <c r="AI10" s="585"/>
      <c r="AJ10" s="584"/>
      <c r="AK10" s="584"/>
      <c r="AL10" s="130"/>
    </row>
    <row r="11" spans="1:46" ht="30" customHeight="1" x14ac:dyDescent="0.4">
      <c r="A11" s="49"/>
      <c r="B11" s="49"/>
      <c r="C11" s="339"/>
      <c r="D11" s="339"/>
      <c r="E11" s="339"/>
      <c r="F11" s="339"/>
      <c r="G11" s="339"/>
      <c r="H11" s="339"/>
      <c r="I11" s="339"/>
      <c r="J11" s="339"/>
      <c r="K11" s="339"/>
      <c r="L11" s="339"/>
      <c r="M11" s="340"/>
      <c r="N11" s="340"/>
      <c r="O11" s="340"/>
      <c r="P11" s="340"/>
      <c r="Q11" s="586"/>
      <c r="R11" s="586"/>
      <c r="S11" s="586"/>
      <c r="T11" s="586"/>
      <c r="U11" s="587"/>
      <c r="V11" s="587"/>
      <c r="W11" s="587"/>
      <c r="X11" s="585"/>
      <c r="Y11" s="585"/>
      <c r="Z11" s="585"/>
      <c r="AA11" s="585"/>
      <c r="AB11" s="585"/>
      <c r="AC11" s="585"/>
      <c r="AD11" s="585"/>
      <c r="AE11" s="585"/>
      <c r="AF11" s="585"/>
      <c r="AG11" s="585"/>
      <c r="AH11" s="585"/>
      <c r="AI11" s="585"/>
      <c r="AJ11" s="584"/>
      <c r="AK11" s="584"/>
      <c r="AL11" s="130"/>
    </row>
    <row r="12" spans="1:46" ht="30" customHeight="1" x14ac:dyDescent="0.4">
      <c r="A12" s="49"/>
      <c r="B12" s="49"/>
      <c r="C12" s="339"/>
      <c r="D12" s="339"/>
      <c r="E12" s="339"/>
      <c r="F12" s="339"/>
      <c r="G12" s="339"/>
      <c r="H12" s="339"/>
      <c r="I12" s="339"/>
      <c r="J12" s="339"/>
      <c r="K12" s="339"/>
      <c r="L12" s="339"/>
      <c r="M12" s="340"/>
      <c r="N12" s="340"/>
      <c r="O12" s="340"/>
      <c r="P12" s="340"/>
      <c r="Q12" s="586"/>
      <c r="R12" s="586"/>
      <c r="S12" s="586"/>
      <c r="T12" s="586"/>
      <c r="U12" s="587"/>
      <c r="V12" s="587"/>
      <c r="W12" s="587"/>
      <c r="X12" s="585"/>
      <c r="Y12" s="585"/>
      <c r="Z12" s="585"/>
      <c r="AA12" s="585"/>
      <c r="AB12" s="585"/>
      <c r="AC12" s="585"/>
      <c r="AD12" s="585"/>
      <c r="AE12" s="585"/>
      <c r="AF12" s="585"/>
      <c r="AG12" s="585"/>
      <c r="AH12" s="585"/>
      <c r="AI12" s="585"/>
      <c r="AJ12" s="584"/>
      <c r="AK12" s="584"/>
      <c r="AL12" s="130"/>
    </row>
    <row r="13" spans="1:46" ht="30" customHeight="1" x14ac:dyDescent="0.4">
      <c r="A13" s="49"/>
      <c r="B13" s="49"/>
      <c r="C13" s="339"/>
      <c r="D13" s="339"/>
      <c r="E13" s="339"/>
      <c r="F13" s="339"/>
      <c r="G13" s="339"/>
      <c r="H13" s="339"/>
      <c r="I13" s="339"/>
      <c r="J13" s="339"/>
      <c r="K13" s="339"/>
      <c r="L13" s="339"/>
      <c r="M13" s="340"/>
      <c r="N13" s="340"/>
      <c r="O13" s="340"/>
      <c r="P13" s="340"/>
      <c r="Q13" s="586"/>
      <c r="R13" s="586"/>
      <c r="S13" s="586"/>
      <c r="T13" s="586"/>
      <c r="U13" s="587"/>
      <c r="V13" s="587"/>
      <c r="W13" s="587"/>
      <c r="X13" s="585"/>
      <c r="Y13" s="585"/>
      <c r="Z13" s="585"/>
      <c r="AA13" s="585"/>
      <c r="AB13" s="585"/>
      <c r="AC13" s="585"/>
      <c r="AD13" s="585"/>
      <c r="AE13" s="585"/>
      <c r="AF13" s="585"/>
      <c r="AG13" s="585"/>
      <c r="AH13" s="585"/>
      <c r="AI13" s="585"/>
      <c r="AJ13" s="584"/>
      <c r="AK13" s="584"/>
      <c r="AL13" s="130"/>
    </row>
    <row r="14" spans="1:46" ht="30" customHeight="1" x14ac:dyDescent="0.4">
      <c r="A14" s="49"/>
      <c r="B14" s="49"/>
      <c r="C14" s="339"/>
      <c r="D14" s="339"/>
      <c r="E14" s="339"/>
      <c r="F14" s="339"/>
      <c r="G14" s="339"/>
      <c r="H14" s="339"/>
      <c r="I14" s="339"/>
      <c r="J14" s="339"/>
      <c r="K14" s="339"/>
      <c r="L14" s="339"/>
      <c r="M14" s="340"/>
      <c r="N14" s="340"/>
      <c r="O14" s="340"/>
      <c r="P14" s="340"/>
      <c r="Q14" s="586"/>
      <c r="R14" s="586"/>
      <c r="S14" s="586"/>
      <c r="T14" s="586"/>
      <c r="U14" s="587"/>
      <c r="V14" s="587"/>
      <c r="W14" s="587"/>
      <c r="X14" s="585"/>
      <c r="Y14" s="585"/>
      <c r="Z14" s="585"/>
      <c r="AA14" s="585"/>
      <c r="AB14" s="585"/>
      <c r="AC14" s="585"/>
      <c r="AD14" s="585"/>
      <c r="AE14" s="585"/>
      <c r="AF14" s="585"/>
      <c r="AG14" s="585"/>
      <c r="AH14" s="585"/>
      <c r="AI14" s="585"/>
      <c r="AJ14" s="584"/>
      <c r="AK14" s="584"/>
      <c r="AL14" s="130"/>
    </row>
    <row r="15" spans="1:46" ht="54" customHeight="1" x14ac:dyDescent="0.45">
      <c r="A15" s="19"/>
      <c r="B15" s="123"/>
      <c r="C15" s="123"/>
      <c r="D15" s="47"/>
      <c r="E15" s="573" t="s">
        <v>416</v>
      </c>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16"/>
      <c r="AO15"/>
    </row>
    <row r="16" spans="1:46" ht="26.25" customHeight="1" x14ac:dyDescent="0.45">
      <c r="A16" s="25"/>
      <c r="B16" s="24"/>
      <c r="C16" s="23"/>
      <c r="D16" s="23"/>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90" t="s">
        <v>219</v>
      </c>
      <c r="AP16" s="1"/>
      <c r="AQ16" s="1"/>
      <c r="AR16" s="1"/>
      <c r="AS16" s="1"/>
      <c r="AT16" s="1"/>
    </row>
    <row r="19" spans="1:37" ht="118.5" customHeight="1" x14ac:dyDescent="0.45">
      <c r="A19" s="242" t="s">
        <v>419</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row>
  </sheetData>
  <protectedRanges>
    <protectedRange sqref="A15:AK16" name="범위2"/>
  </protectedRanges>
  <mergeCells count="61">
    <mergeCell ref="U14:W14"/>
    <mergeCell ref="X14:AA14"/>
    <mergeCell ref="AB14:AE14"/>
    <mergeCell ref="AF14:AI14"/>
    <mergeCell ref="B6:AK6"/>
    <mergeCell ref="AD8:AK8"/>
    <mergeCell ref="C9:G9"/>
    <mergeCell ref="H9:L9"/>
    <mergeCell ref="M9:P9"/>
    <mergeCell ref="Q9:T9"/>
    <mergeCell ref="U9:W9"/>
    <mergeCell ref="X9:AA9"/>
    <mergeCell ref="AB9:AE9"/>
    <mergeCell ref="U10:W10"/>
    <mergeCell ref="X10:AA10"/>
    <mergeCell ref="AB10:AE10"/>
    <mergeCell ref="A19:AK19"/>
    <mergeCell ref="A2:AK2"/>
    <mergeCell ref="A4:AK4"/>
    <mergeCell ref="E15:AK15"/>
    <mergeCell ref="E16:AK16"/>
    <mergeCell ref="C10:G10"/>
    <mergeCell ref="H10:L10"/>
    <mergeCell ref="M10:P10"/>
    <mergeCell ref="Q10:T10"/>
    <mergeCell ref="AJ14:AK14"/>
    <mergeCell ref="AF9:AI9"/>
    <mergeCell ref="AJ9:AK9"/>
    <mergeCell ref="C14:G14"/>
    <mergeCell ref="H14:L14"/>
    <mergeCell ref="M14:P14"/>
    <mergeCell ref="Q14:T14"/>
    <mergeCell ref="AF10:AI10"/>
    <mergeCell ref="AJ10:AK10"/>
    <mergeCell ref="AJ13:AK13"/>
    <mergeCell ref="C11:G11"/>
    <mergeCell ref="H11:L11"/>
    <mergeCell ref="M11:P11"/>
    <mergeCell ref="Q11:T11"/>
    <mergeCell ref="U11:W11"/>
    <mergeCell ref="X11:AA11"/>
    <mergeCell ref="C13:G13"/>
    <mergeCell ref="H13:L13"/>
    <mergeCell ref="M13:P13"/>
    <mergeCell ref="Q13:T13"/>
    <mergeCell ref="U13:W13"/>
    <mergeCell ref="X12:AA12"/>
    <mergeCell ref="AB12:AE12"/>
    <mergeCell ref="C12:G12"/>
    <mergeCell ref="H12:L12"/>
    <mergeCell ref="M12:P12"/>
    <mergeCell ref="Q12:T12"/>
    <mergeCell ref="U12:W12"/>
    <mergeCell ref="AJ12:AK12"/>
    <mergeCell ref="AB11:AE11"/>
    <mergeCell ref="AF11:AI11"/>
    <mergeCell ref="AJ11:AK11"/>
    <mergeCell ref="X13:AA13"/>
    <mergeCell ref="AB13:AE13"/>
    <mergeCell ref="AF13:AI13"/>
    <mergeCell ref="AF12:AI12"/>
  </mergeCells>
  <phoneticPr fontId="2" type="noConversion"/>
  <dataValidations count="1">
    <dataValidation type="list" allowBlank="1" showInputMessage="1" showErrorMessage="1" sqref="AL10:AL16" xr:uid="{00000000-0002-0000-1C00-000000000000}">
      <formula1>"오피스, 주택, 리테일, 호텔, 물류, 복합형"</formula1>
    </dataValidation>
  </dataValidations>
  <pageMargins left="0.59055118110236227" right="0.47244094488188981" top="0.74803149606299213" bottom="0.74803149606299213" header="0.31496062992125984" footer="0.31496062992125984"/>
  <pageSetup paperSize="9" scale="7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dimension ref="A2:AL12"/>
  <sheetViews>
    <sheetView view="pageBreakPreview" zoomScaleNormal="85" zoomScaleSheetLayoutView="100" workbookViewId="0">
      <selection activeCell="E6" sqref="E6:AK9"/>
    </sheetView>
  </sheetViews>
  <sheetFormatPr defaultRowHeight="17" x14ac:dyDescent="0.45"/>
  <cols>
    <col min="1" max="4" width="1.08203125" style="1" customWidth="1"/>
    <col min="5" max="37" width="2.33203125" style="1" customWidth="1"/>
    <col min="38" max="38" width="22.5" style="1" customWidth="1"/>
  </cols>
  <sheetData>
    <row r="2" spans="1:38" ht="19.5" x14ac:dyDescent="0.45">
      <c r="A2" s="19"/>
      <c r="B2" s="246" t="s">
        <v>1051</v>
      </c>
      <c r="C2" s="246"/>
      <c r="D2" s="246"/>
      <c r="E2" s="246"/>
      <c r="F2" s="246"/>
      <c r="G2" s="246"/>
      <c r="H2" s="246"/>
      <c r="I2" s="246"/>
      <c r="J2" s="246"/>
      <c r="K2" s="246"/>
      <c r="L2" s="246"/>
      <c r="M2" s="246"/>
      <c r="N2" s="246"/>
      <c r="O2" s="246"/>
      <c r="P2" s="246"/>
      <c r="Q2" s="19"/>
      <c r="R2" s="19"/>
      <c r="S2" s="19"/>
      <c r="T2" s="19"/>
      <c r="U2" s="19"/>
      <c r="V2" s="19"/>
      <c r="W2" s="19"/>
      <c r="X2" s="19"/>
      <c r="Y2" s="19"/>
      <c r="Z2" s="19"/>
      <c r="AA2" s="19"/>
      <c r="AB2" s="19"/>
      <c r="AC2" s="19"/>
      <c r="AD2" s="19"/>
      <c r="AE2" s="19"/>
      <c r="AF2" s="19"/>
      <c r="AG2" s="19"/>
      <c r="AH2" s="19"/>
      <c r="AI2" s="19"/>
      <c r="AJ2" s="19"/>
      <c r="AK2" s="37"/>
      <c r="AL2" s="16"/>
    </row>
    <row r="3" spans="1:38" ht="19.5" x14ac:dyDescent="0.45">
      <c r="A3" s="19"/>
      <c r="B3" s="18"/>
      <c r="C3" s="18"/>
      <c r="D3" s="18"/>
      <c r="E3" s="18"/>
      <c r="F3" s="18"/>
      <c r="G3" s="18"/>
      <c r="H3" s="18"/>
      <c r="I3" s="18"/>
      <c r="J3" s="18"/>
      <c r="K3" s="18"/>
      <c r="L3" s="18"/>
      <c r="M3" s="18"/>
      <c r="N3" s="18"/>
      <c r="O3" s="18"/>
      <c r="P3" s="18"/>
      <c r="Q3" s="19"/>
      <c r="R3" s="19"/>
      <c r="S3" s="19"/>
      <c r="T3" s="19"/>
      <c r="U3" s="19"/>
      <c r="V3" s="19"/>
      <c r="W3" s="19"/>
      <c r="X3" s="19"/>
      <c r="Y3" s="19"/>
      <c r="Z3" s="19"/>
      <c r="AA3" s="19"/>
      <c r="AB3" s="19"/>
      <c r="AC3" s="19"/>
      <c r="AD3" s="19"/>
      <c r="AE3" s="19"/>
      <c r="AF3" s="19"/>
      <c r="AG3" s="19"/>
      <c r="AH3" s="19"/>
      <c r="AI3" s="19"/>
      <c r="AJ3" s="19"/>
      <c r="AK3" s="37"/>
      <c r="AL3" s="16"/>
    </row>
    <row r="4" spans="1:38" ht="33.75" customHeight="1" x14ac:dyDescent="0.45">
      <c r="A4" s="19"/>
      <c r="B4" s="18"/>
      <c r="C4" s="287" t="s">
        <v>39</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16"/>
    </row>
    <row r="5" spans="1:38" ht="7.5" customHeight="1" x14ac:dyDescent="0.45">
      <c r="A5" s="19"/>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6"/>
    </row>
    <row r="6" spans="1:38" ht="237.75" customHeight="1" x14ac:dyDescent="0.45">
      <c r="A6" s="25"/>
      <c r="B6" s="24"/>
      <c r="C6" s="23"/>
      <c r="D6" s="23"/>
      <c r="E6" s="301" t="s">
        <v>1207</v>
      </c>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20"/>
    </row>
    <row r="7" spans="1:38" ht="51" customHeight="1" x14ac:dyDescent="0.45">
      <c r="A7" s="25"/>
      <c r="B7" s="24"/>
      <c r="C7" s="23"/>
      <c r="D7" s="23"/>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20"/>
    </row>
    <row r="8" spans="1:38" ht="51" customHeight="1" x14ac:dyDescent="0.45">
      <c r="A8" s="25"/>
      <c r="B8" s="24"/>
      <c r="C8" s="23"/>
      <c r="D8" s="23"/>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20"/>
    </row>
    <row r="9" spans="1:38" ht="154" customHeight="1" x14ac:dyDescent="0.45">
      <c r="A9" s="25"/>
      <c r="B9" s="24"/>
      <c r="C9" s="23"/>
      <c r="D9" s="23"/>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20"/>
    </row>
    <row r="10" spans="1:38" ht="18.75" customHeight="1" x14ac:dyDescent="0.45">
      <c r="A10" s="25"/>
      <c r="B10" s="24"/>
      <c r="C10" s="23"/>
      <c r="D10" s="23"/>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20"/>
    </row>
    <row r="11" spans="1:38" ht="19.5" x14ac:dyDescent="0.45">
      <c r="A11" s="19"/>
      <c r="B11" s="18"/>
      <c r="C11" s="18"/>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6"/>
    </row>
    <row r="12" spans="1:38" ht="70.5" customHeight="1" x14ac:dyDescent="0.45">
      <c r="A12" s="242" t="s">
        <v>40</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4"/>
    </row>
  </sheetData>
  <mergeCells count="4">
    <mergeCell ref="B2:P2"/>
    <mergeCell ref="C4:AK4"/>
    <mergeCell ref="E6:AK9"/>
    <mergeCell ref="A12:AK12"/>
  </mergeCells>
  <phoneticPr fontId="2" type="noConversion"/>
  <dataValidations count="1">
    <dataValidation allowBlank="1" showInputMessage="1" showErrorMessage="1" promptTitle="서술입력" prompt="자유롭게 입력하시기 바랍니다." sqref="E6 E10" xr:uid="{00000000-0002-0000-0200-000000000000}"/>
  </dataValidations>
  <pageMargins left="0.47244094488188981" right="0.47244094488188981" top="0.74803149606299213" bottom="0.74803149606299213" header="0.31496062992125984" footer="0.31496062992125984"/>
  <pageSetup paperSize="9"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8"/>
  <dimension ref="A2:BT26"/>
  <sheetViews>
    <sheetView view="pageBreakPreview" zoomScaleNormal="100" zoomScaleSheetLayoutView="100" workbookViewId="0">
      <selection activeCell="C5" sqref="C5:AK9"/>
    </sheetView>
  </sheetViews>
  <sheetFormatPr defaultRowHeight="17" x14ac:dyDescent="0.45"/>
  <cols>
    <col min="1" max="4" width="1.08203125" style="1" customWidth="1"/>
    <col min="5" max="37" width="2.33203125" style="1" customWidth="1"/>
    <col min="38" max="38" width="20.75" style="1" customWidth="1"/>
    <col min="39" max="39" width="9" style="1"/>
    <col min="40" max="40" width="28.83203125" style="1" customWidth="1"/>
  </cols>
  <sheetData>
    <row r="2" spans="1:72" ht="18.75" customHeight="1" x14ac:dyDescent="0.45">
      <c r="A2" s="19"/>
      <c r="B2" s="588" t="s">
        <v>420</v>
      </c>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16"/>
      <c r="AM2" s="29"/>
    </row>
    <row r="3" spans="1:72" ht="18.75" customHeight="1" x14ac:dyDescent="0.45">
      <c r="A3" s="19"/>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6"/>
    </row>
    <row r="4" spans="1:72" ht="18.75" customHeight="1" x14ac:dyDescent="0.45">
      <c r="A4" s="19"/>
      <c r="B4" s="590" t="s">
        <v>421</v>
      </c>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16"/>
    </row>
    <row r="5" spans="1:72" ht="37.5" customHeight="1" x14ac:dyDescent="0.45">
      <c r="C5" s="591"/>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3"/>
      <c r="AL5" s="328" t="s">
        <v>424</v>
      </c>
      <c r="AM5" s="328"/>
      <c r="AN5" s="328"/>
      <c r="AO5" s="328"/>
      <c r="AP5" s="328"/>
      <c r="AQ5" s="328"/>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row>
    <row r="6" spans="1:72" ht="37.5" customHeight="1" x14ac:dyDescent="0.45">
      <c r="C6" s="594"/>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6"/>
      <c r="AL6" s="328"/>
      <c r="AM6" s="328"/>
      <c r="AN6" s="328"/>
      <c r="AO6" s="328"/>
      <c r="AP6" s="328"/>
      <c r="AQ6" s="328"/>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row>
    <row r="7" spans="1:72" ht="37.5" customHeight="1" x14ac:dyDescent="0.45">
      <c r="C7" s="594"/>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6"/>
      <c r="AL7" s="328"/>
      <c r="AM7" s="328"/>
      <c r="AN7" s="328"/>
      <c r="AO7" s="328"/>
      <c r="AP7" s="328"/>
      <c r="AQ7" s="328"/>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row>
    <row r="8" spans="1:72" ht="37.5" customHeight="1" x14ac:dyDescent="0.45">
      <c r="C8" s="594"/>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6"/>
      <c r="AL8" s="328"/>
      <c r="AM8" s="328"/>
      <c r="AN8" s="328"/>
      <c r="AO8" s="328"/>
      <c r="AP8" s="328"/>
      <c r="AQ8" s="328"/>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row>
    <row r="9" spans="1:72" ht="37.5" customHeight="1" x14ac:dyDescent="0.45">
      <c r="C9" s="597"/>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9"/>
      <c r="AL9" s="328"/>
      <c r="AM9" s="328"/>
      <c r="AN9" s="328"/>
      <c r="AO9" s="328"/>
      <c r="AP9" s="328"/>
      <c r="AQ9" s="328"/>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row>
    <row r="10" spans="1:72" ht="18.75" customHeight="1" x14ac:dyDescent="0.45">
      <c r="A10" s="19"/>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16"/>
    </row>
    <row r="11" spans="1:72" ht="18.75" customHeight="1" x14ac:dyDescent="0.45">
      <c r="A11" s="19"/>
      <c r="B11" s="590" t="s">
        <v>422</v>
      </c>
      <c r="C11" s="590"/>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16"/>
    </row>
    <row r="12" spans="1:72" ht="37.5" customHeight="1" x14ac:dyDescent="0.45">
      <c r="C12" s="591"/>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3"/>
    </row>
    <row r="13" spans="1:72" ht="37.5" customHeight="1" x14ac:dyDescent="0.45">
      <c r="C13" s="594"/>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6"/>
    </row>
    <row r="14" spans="1:72" ht="37.5" customHeight="1" x14ac:dyDescent="0.45">
      <c r="C14" s="594"/>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6"/>
    </row>
    <row r="15" spans="1:72" ht="37.5" customHeight="1" x14ac:dyDescent="0.45">
      <c r="C15" s="594"/>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6"/>
    </row>
    <row r="16" spans="1:72" ht="37.5" customHeight="1" x14ac:dyDescent="0.45">
      <c r="C16" s="597"/>
      <c r="D16" s="598"/>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9"/>
    </row>
    <row r="18" spans="1:43" ht="18.75" customHeight="1" x14ac:dyDescent="0.45">
      <c r="A18" s="19"/>
      <c r="B18" s="590" t="s">
        <v>423</v>
      </c>
      <c r="C18" s="590"/>
      <c r="D18" s="590"/>
      <c r="E18" s="590"/>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16"/>
    </row>
    <row r="19" spans="1:43" ht="37.5" customHeight="1" x14ac:dyDescent="0.45">
      <c r="C19" s="591"/>
      <c r="D19" s="592"/>
      <c r="E19" s="592"/>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3"/>
      <c r="AL19" s="589" t="s">
        <v>425</v>
      </c>
      <c r="AM19" s="237"/>
      <c r="AN19" s="237"/>
      <c r="AO19" s="237"/>
      <c r="AP19" s="237"/>
      <c r="AQ19" s="237"/>
    </row>
    <row r="20" spans="1:43" ht="37.5" customHeight="1" x14ac:dyDescent="0.45">
      <c r="C20" s="594"/>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6"/>
      <c r="AL20" s="589"/>
      <c r="AM20" s="237"/>
      <c r="AN20" s="237"/>
      <c r="AO20" s="237"/>
      <c r="AP20" s="237"/>
      <c r="AQ20" s="237"/>
    </row>
    <row r="21" spans="1:43" ht="37.5" customHeight="1" x14ac:dyDescent="0.45">
      <c r="C21" s="594"/>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6"/>
      <c r="AL21" s="589"/>
      <c r="AM21" s="237"/>
      <c r="AN21" s="237"/>
      <c r="AO21" s="237"/>
      <c r="AP21" s="237"/>
      <c r="AQ21" s="237"/>
    </row>
    <row r="22" spans="1:43" ht="37.5" customHeight="1" x14ac:dyDescent="0.45">
      <c r="C22" s="594"/>
      <c r="D22" s="595"/>
      <c r="E22" s="595"/>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6"/>
      <c r="AL22" s="589"/>
      <c r="AM22" s="237"/>
      <c r="AN22" s="237"/>
      <c r="AO22" s="237"/>
      <c r="AP22" s="237"/>
      <c r="AQ22" s="237"/>
    </row>
    <row r="23" spans="1:43" ht="37.5" customHeight="1" x14ac:dyDescent="0.45">
      <c r="C23" s="597"/>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9"/>
      <c r="AL23" s="589"/>
      <c r="AM23" s="237"/>
      <c r="AN23" s="237"/>
      <c r="AO23" s="237"/>
      <c r="AP23" s="237"/>
      <c r="AQ23" s="237"/>
    </row>
    <row r="26" spans="1:43" ht="72.75" customHeight="1" x14ac:dyDescent="0.45">
      <c r="A26" s="242" t="s">
        <v>878</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4"/>
    </row>
  </sheetData>
  <mergeCells count="10">
    <mergeCell ref="B2:AK2"/>
    <mergeCell ref="B4:AK4"/>
    <mergeCell ref="C5:AK9"/>
    <mergeCell ref="B11:AK11"/>
    <mergeCell ref="C12:AK16"/>
    <mergeCell ref="AL5:AQ9"/>
    <mergeCell ref="AL19:AQ23"/>
    <mergeCell ref="B18:AK18"/>
    <mergeCell ref="C19:AK23"/>
    <mergeCell ref="A26:AK26"/>
  </mergeCells>
  <phoneticPr fontId="2" type="noConversion"/>
  <dataValidations count="1">
    <dataValidation type="list" allowBlank="1" showInputMessage="1" showErrorMessage="1" sqref="AL2" xr:uid="{00000000-0002-0000-1D00-000000000000}">
      <formula1>"해당사항 없음"</formula1>
    </dataValidation>
  </dataValidations>
  <pageMargins left="0.59055118110236227" right="0.47244094488188981" top="0.74803149606299213" bottom="0.74803149606299213" header="0.31496062992125984" footer="0.31496062992125984"/>
  <pageSetup paperSize="9"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dimension ref="A1:CG134"/>
  <sheetViews>
    <sheetView showGridLines="0" view="pageBreakPreview" zoomScaleNormal="100" zoomScaleSheetLayoutView="100" workbookViewId="0">
      <selection activeCell="T5" sqref="T5"/>
    </sheetView>
  </sheetViews>
  <sheetFormatPr defaultRowHeight="17" x14ac:dyDescent="0.45"/>
  <cols>
    <col min="1" max="1" width="9" style="29"/>
    <col min="2" max="3" width="1.08203125" style="164" customWidth="1"/>
    <col min="4" max="13" width="2.75" style="164" customWidth="1"/>
    <col min="14" max="38" width="3.25" style="164" customWidth="1"/>
    <col min="39" max="46" width="9" style="1"/>
  </cols>
  <sheetData>
    <row r="1" spans="1:38"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9.5" x14ac:dyDescent="0.45">
      <c r="A2" s="131"/>
      <c r="B2" s="607" t="s">
        <v>666</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row>
    <row r="3" spans="1:38"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c r="AL3" s="1"/>
    </row>
    <row r="4" spans="1:38" ht="20.25" customHeight="1" x14ac:dyDescent="0.45">
      <c r="A4" s="106"/>
      <c r="B4" s="502" t="s">
        <v>667</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row>
    <row r="5" spans="1:38" x14ac:dyDescent="0.4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row>
    <row r="6" spans="1:38" ht="16.5" customHeight="1" x14ac:dyDescent="0.45">
      <c r="B6" s="29"/>
      <c r="C6" s="29"/>
      <c r="D6" s="29"/>
      <c r="E6" s="29"/>
      <c r="F6" s="29"/>
      <c r="G6" s="29"/>
      <c r="H6" s="29"/>
      <c r="I6" s="29"/>
      <c r="J6" s="29"/>
      <c r="K6" s="29"/>
      <c r="L6" s="29"/>
      <c r="M6" s="29" t="s">
        <v>426</v>
      </c>
      <c r="N6" s="29"/>
      <c r="O6" s="29"/>
      <c r="P6" s="29" t="s">
        <v>427</v>
      </c>
      <c r="Q6" s="137">
        <f>표지!F8</f>
        <v>4</v>
      </c>
      <c r="R6" s="29" t="s">
        <v>428</v>
      </c>
      <c r="S6" s="138"/>
      <c r="T6" s="138" t="s">
        <v>429</v>
      </c>
      <c r="U6" s="29"/>
      <c r="V6" s="29"/>
      <c r="W6" s="29" t="s">
        <v>430</v>
      </c>
      <c r="X6" s="29"/>
      <c r="Y6" s="29"/>
      <c r="Z6" s="139"/>
      <c r="AA6" s="627" t="str">
        <f>표지!G6</f>
        <v>2021.11.30</v>
      </c>
      <c r="AB6" s="627"/>
      <c r="AC6" s="627"/>
      <c r="AD6" s="139"/>
      <c r="AE6" s="29" t="s">
        <v>431</v>
      </c>
      <c r="AF6" s="29"/>
      <c r="AG6" s="29"/>
      <c r="AH6" s="29"/>
      <c r="AI6" s="29"/>
      <c r="AJ6" s="29"/>
      <c r="AK6" s="29"/>
      <c r="AL6" s="29"/>
    </row>
    <row r="7" spans="1:38" ht="16.5" customHeight="1" x14ac:dyDescent="0.45">
      <c r="B7" s="29"/>
      <c r="C7" s="29"/>
      <c r="D7" s="29"/>
      <c r="E7" s="29"/>
      <c r="F7" s="29"/>
      <c r="G7" s="29"/>
      <c r="H7" s="29"/>
      <c r="I7" s="29"/>
      <c r="J7" s="29"/>
      <c r="K7" s="29"/>
      <c r="L7" s="29"/>
      <c r="M7" s="29" t="s">
        <v>432</v>
      </c>
      <c r="N7" s="29"/>
      <c r="O7" s="29"/>
      <c r="P7" s="29" t="s">
        <v>427</v>
      </c>
      <c r="Q7" s="140">
        <f>Q6-1</f>
        <v>3</v>
      </c>
      <c r="R7" s="29" t="s">
        <v>428</v>
      </c>
      <c r="S7" s="138"/>
      <c r="T7" s="138" t="s">
        <v>429</v>
      </c>
      <c r="U7" s="29"/>
      <c r="V7" s="29"/>
      <c r="W7" s="29" t="s">
        <v>430</v>
      </c>
      <c r="X7" s="29"/>
      <c r="Y7" s="29"/>
      <c r="Z7" s="139"/>
      <c r="AA7" s="628" t="s">
        <v>1087</v>
      </c>
      <c r="AB7" s="628"/>
      <c r="AC7" s="628"/>
      <c r="AD7" s="139"/>
      <c r="AE7" s="29" t="s">
        <v>431</v>
      </c>
      <c r="AF7" s="29"/>
      <c r="AG7" s="29"/>
      <c r="AH7" s="29"/>
      <c r="AI7" s="29"/>
      <c r="AJ7" s="29"/>
      <c r="AK7" s="29"/>
      <c r="AL7" s="29"/>
    </row>
    <row r="8" spans="1:38" ht="17.25" customHeight="1" x14ac:dyDescent="0.4">
      <c r="B8" s="141"/>
      <c r="C8" s="141"/>
      <c r="D8" s="29" t="s">
        <v>433</v>
      </c>
      <c r="E8" s="142"/>
      <c r="F8" s="142"/>
      <c r="G8" s="29" t="str">
        <f>표지!E28</f>
        <v>이에스알켄달스퀘어위탁관리부동산투자회사(주)</v>
      </c>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54"/>
      <c r="AH8" s="143"/>
      <c r="AI8" s="629" t="s">
        <v>434</v>
      </c>
      <c r="AJ8" s="629"/>
      <c r="AK8" s="629"/>
      <c r="AL8" s="629"/>
    </row>
    <row r="9" spans="1:38" ht="16.5" customHeight="1" x14ac:dyDescent="0.45">
      <c r="B9" s="29"/>
      <c r="C9" s="29"/>
      <c r="D9" s="630" t="s">
        <v>435</v>
      </c>
      <c r="E9" s="631"/>
      <c r="F9" s="631"/>
      <c r="G9" s="631"/>
      <c r="H9" s="631"/>
      <c r="I9" s="631"/>
      <c r="J9" s="631"/>
      <c r="K9" s="631"/>
      <c r="L9" s="631"/>
      <c r="M9" s="631"/>
      <c r="N9" s="632"/>
      <c r="O9" s="144"/>
      <c r="P9" s="145"/>
      <c r="Q9" s="145"/>
      <c r="R9" s="145" t="s">
        <v>436</v>
      </c>
      <c r="S9" s="145">
        <f>Q6</f>
        <v>4</v>
      </c>
      <c r="T9" s="146" t="s">
        <v>437</v>
      </c>
      <c r="U9" s="145"/>
      <c r="V9" s="145"/>
      <c r="W9" s="145" t="str">
        <f>T6</f>
        <v>기말</v>
      </c>
      <c r="X9" s="145"/>
      <c r="Y9" s="145"/>
      <c r="Z9" s="145"/>
      <c r="AA9" s="147"/>
      <c r="AB9" s="148"/>
      <c r="AC9" s="148"/>
      <c r="AD9" s="148" t="s">
        <v>438</v>
      </c>
      <c r="AE9" s="149">
        <f>Q7</f>
        <v>3</v>
      </c>
      <c r="AF9" s="146" t="s">
        <v>439</v>
      </c>
      <c r="AG9" s="148"/>
      <c r="AH9" s="150"/>
      <c r="AI9" s="148" t="str">
        <f>T7</f>
        <v>기말</v>
      </c>
      <c r="AJ9" s="148"/>
      <c r="AK9" s="148"/>
      <c r="AL9" s="151"/>
    </row>
    <row r="10" spans="1:38" ht="16.5" customHeight="1" x14ac:dyDescent="0.45">
      <c r="A10" s="152"/>
      <c r="B10" s="29"/>
      <c r="C10" s="29"/>
      <c r="D10" s="630"/>
      <c r="E10" s="631"/>
      <c r="F10" s="631"/>
      <c r="G10" s="631"/>
      <c r="H10" s="631"/>
      <c r="I10" s="631"/>
      <c r="J10" s="631"/>
      <c r="K10" s="631"/>
      <c r="L10" s="631"/>
      <c r="M10" s="631"/>
      <c r="N10" s="632"/>
      <c r="O10" s="633" t="s">
        <v>440</v>
      </c>
      <c r="P10" s="634"/>
      <c r="Q10" s="634"/>
      <c r="R10" s="634"/>
      <c r="S10" s="634"/>
      <c r="T10" s="634"/>
      <c r="U10" s="634"/>
      <c r="V10" s="634"/>
      <c r="W10" s="634"/>
      <c r="X10" s="634"/>
      <c r="Y10" s="634"/>
      <c r="Z10" s="635"/>
      <c r="AA10" s="633" t="s">
        <v>441</v>
      </c>
      <c r="AB10" s="634"/>
      <c r="AC10" s="634"/>
      <c r="AD10" s="634"/>
      <c r="AE10" s="634"/>
      <c r="AF10" s="634"/>
      <c r="AG10" s="634"/>
      <c r="AH10" s="634"/>
      <c r="AI10" s="634"/>
      <c r="AJ10" s="634"/>
      <c r="AK10" s="634"/>
      <c r="AL10" s="635"/>
    </row>
    <row r="11" spans="1:38" ht="16.5" customHeight="1" x14ac:dyDescent="0.45">
      <c r="A11" s="138"/>
      <c r="B11" s="153"/>
      <c r="C11" s="153"/>
      <c r="D11" s="154" t="s">
        <v>442</v>
      </c>
      <c r="E11" s="155"/>
      <c r="F11" s="155"/>
      <c r="G11" s="155"/>
      <c r="H11" s="155"/>
      <c r="I11" s="155"/>
      <c r="J11" s="155"/>
      <c r="K11" s="155"/>
      <c r="L11" s="155"/>
      <c r="M11" s="155"/>
      <c r="N11" s="156"/>
      <c r="O11" s="620"/>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row>
    <row r="12" spans="1:38" ht="16.5" customHeight="1" x14ac:dyDescent="0.45">
      <c r="A12" s="138" t="s">
        <v>443</v>
      </c>
      <c r="B12" s="153"/>
      <c r="C12" s="153"/>
      <c r="D12" s="154" t="s">
        <v>444</v>
      </c>
      <c r="E12" s="155"/>
      <c r="F12" s="155"/>
      <c r="G12" s="155"/>
      <c r="H12" s="155"/>
      <c r="I12" s="155"/>
      <c r="J12" s="155"/>
      <c r="K12" s="155"/>
      <c r="L12" s="155"/>
      <c r="M12" s="155"/>
      <c r="N12" s="156"/>
      <c r="O12" s="620"/>
      <c r="P12" s="602"/>
      <c r="Q12" s="602"/>
      <c r="R12" s="602"/>
      <c r="S12" s="602"/>
      <c r="T12" s="602"/>
      <c r="U12" s="602">
        <f>+O13+O14+O15+O16+O17+O18+O19+O20+O21+O22+O23+O24+O25+O26+O32+O33+O34+O35</f>
        <v>3690555944</v>
      </c>
      <c r="V12" s="602"/>
      <c r="W12" s="602"/>
      <c r="X12" s="602"/>
      <c r="Y12" s="602"/>
      <c r="Z12" s="602"/>
      <c r="AA12" s="602"/>
      <c r="AB12" s="602"/>
      <c r="AC12" s="602"/>
      <c r="AD12" s="602"/>
      <c r="AE12" s="602"/>
      <c r="AF12" s="602"/>
      <c r="AG12" s="602">
        <f>+AA13+AA14+AA15+AA16+AA17+AA18+AA19+AA20+AA21+AA22+AA23+AA24+AA25+AA26+AA32+AA33+AA34+AA35</f>
        <v>12608018703</v>
      </c>
      <c r="AH12" s="602"/>
      <c r="AI12" s="602"/>
      <c r="AJ12" s="602"/>
      <c r="AK12" s="602"/>
      <c r="AL12" s="602"/>
    </row>
    <row r="13" spans="1:38" ht="16.5" customHeight="1" x14ac:dyDescent="0.45">
      <c r="A13" s="138" t="s">
        <v>445</v>
      </c>
      <c r="B13" s="153"/>
      <c r="C13" s="153"/>
      <c r="D13" s="157" t="s">
        <v>446</v>
      </c>
      <c r="E13" s="155"/>
      <c r="F13" s="155"/>
      <c r="G13" s="155"/>
      <c r="H13" s="155"/>
      <c r="I13" s="155"/>
      <c r="J13" s="155"/>
      <c r="K13" s="155"/>
      <c r="L13" s="155"/>
      <c r="M13" s="155"/>
      <c r="N13" s="156"/>
      <c r="O13" s="600">
        <v>1706287357</v>
      </c>
      <c r="P13" s="601"/>
      <c r="Q13" s="601"/>
      <c r="R13" s="601"/>
      <c r="S13" s="601"/>
      <c r="T13" s="601"/>
      <c r="U13" s="602"/>
      <c r="V13" s="602"/>
      <c r="W13" s="602"/>
      <c r="X13" s="602"/>
      <c r="Y13" s="602"/>
      <c r="Z13" s="602"/>
      <c r="AA13" s="600">
        <v>8289912266</v>
      </c>
      <c r="AB13" s="601"/>
      <c r="AC13" s="601"/>
      <c r="AD13" s="601"/>
      <c r="AE13" s="601"/>
      <c r="AF13" s="601"/>
      <c r="AG13" s="602"/>
      <c r="AH13" s="602"/>
      <c r="AI13" s="602"/>
      <c r="AJ13" s="602"/>
      <c r="AK13" s="602"/>
      <c r="AL13" s="602"/>
    </row>
    <row r="14" spans="1:38" ht="16.5" customHeight="1" x14ac:dyDescent="0.45">
      <c r="A14" s="138" t="s">
        <v>447</v>
      </c>
      <c r="B14" s="153"/>
      <c r="C14" s="153"/>
      <c r="D14" s="157" t="s">
        <v>448</v>
      </c>
      <c r="E14" s="155"/>
      <c r="F14" s="155"/>
      <c r="G14" s="155"/>
      <c r="H14" s="155"/>
      <c r="I14" s="155"/>
      <c r="J14" s="155"/>
      <c r="K14" s="155"/>
      <c r="L14" s="155"/>
      <c r="M14" s="155"/>
      <c r="N14" s="156"/>
      <c r="O14" s="600"/>
      <c r="P14" s="601"/>
      <c r="Q14" s="601"/>
      <c r="R14" s="601"/>
      <c r="S14" s="601"/>
      <c r="T14" s="601"/>
      <c r="U14" s="602"/>
      <c r="V14" s="602"/>
      <c r="W14" s="602"/>
      <c r="X14" s="602"/>
      <c r="Y14" s="602"/>
      <c r="Z14" s="602"/>
      <c r="AA14" s="600"/>
      <c r="AB14" s="601"/>
      <c r="AC14" s="601"/>
      <c r="AD14" s="601"/>
      <c r="AE14" s="601"/>
      <c r="AF14" s="601"/>
      <c r="AG14" s="602"/>
      <c r="AH14" s="602"/>
      <c r="AI14" s="602"/>
      <c r="AJ14" s="602"/>
      <c r="AK14" s="602"/>
      <c r="AL14" s="602"/>
    </row>
    <row r="15" spans="1:38" ht="16.5" customHeight="1" x14ac:dyDescent="0.45">
      <c r="A15" s="138" t="s">
        <v>449</v>
      </c>
      <c r="B15" s="153"/>
      <c r="C15" s="153"/>
      <c r="D15" s="157" t="s">
        <v>450</v>
      </c>
      <c r="E15" s="155"/>
      <c r="F15" s="155"/>
      <c r="G15" s="155"/>
      <c r="H15" s="155"/>
      <c r="I15" s="155"/>
      <c r="J15" s="155"/>
      <c r="K15" s="155"/>
      <c r="L15" s="155"/>
      <c r="M15" s="155"/>
      <c r="N15" s="156"/>
      <c r="O15" s="600"/>
      <c r="P15" s="601"/>
      <c r="Q15" s="601"/>
      <c r="R15" s="601"/>
      <c r="S15" s="601"/>
      <c r="T15" s="601"/>
      <c r="U15" s="602"/>
      <c r="V15" s="602"/>
      <c r="W15" s="602"/>
      <c r="X15" s="602"/>
      <c r="Y15" s="602"/>
      <c r="Z15" s="602"/>
      <c r="AA15" s="600"/>
      <c r="AB15" s="601"/>
      <c r="AC15" s="601"/>
      <c r="AD15" s="601"/>
      <c r="AE15" s="601"/>
      <c r="AF15" s="601"/>
      <c r="AG15" s="602"/>
      <c r="AH15" s="602"/>
      <c r="AI15" s="602"/>
      <c r="AJ15" s="602"/>
      <c r="AK15" s="602"/>
      <c r="AL15" s="602"/>
    </row>
    <row r="16" spans="1:38" ht="16.5" customHeight="1" x14ac:dyDescent="0.45">
      <c r="A16" s="138" t="s">
        <v>451</v>
      </c>
      <c r="B16" s="153"/>
      <c r="C16" s="153"/>
      <c r="D16" s="157" t="s">
        <v>452</v>
      </c>
      <c r="E16" s="155"/>
      <c r="F16" s="155"/>
      <c r="G16" s="155"/>
      <c r="H16" s="155"/>
      <c r="I16" s="155"/>
      <c r="J16" s="155"/>
      <c r="K16" s="155"/>
      <c r="L16" s="155"/>
      <c r="M16" s="155"/>
      <c r="N16" s="156"/>
      <c r="O16" s="600"/>
      <c r="P16" s="601"/>
      <c r="Q16" s="601"/>
      <c r="R16" s="601"/>
      <c r="S16" s="601"/>
      <c r="T16" s="601"/>
      <c r="U16" s="602"/>
      <c r="V16" s="602"/>
      <c r="W16" s="602"/>
      <c r="X16" s="602"/>
      <c r="Y16" s="602"/>
      <c r="Z16" s="602"/>
      <c r="AA16" s="600"/>
      <c r="AB16" s="601"/>
      <c r="AC16" s="601"/>
      <c r="AD16" s="601"/>
      <c r="AE16" s="601"/>
      <c r="AF16" s="601"/>
      <c r="AG16" s="602"/>
      <c r="AH16" s="602"/>
      <c r="AI16" s="602"/>
      <c r="AJ16" s="602"/>
      <c r="AK16" s="602"/>
      <c r="AL16" s="602"/>
    </row>
    <row r="17" spans="1:85" ht="16.5" customHeight="1" x14ac:dyDescent="0.45">
      <c r="A17" s="138" t="s">
        <v>453</v>
      </c>
      <c r="B17" s="153"/>
      <c r="C17" s="153"/>
      <c r="D17" s="157" t="s">
        <v>454</v>
      </c>
      <c r="E17" s="155"/>
      <c r="F17" s="155"/>
      <c r="G17" s="155"/>
      <c r="H17" s="155"/>
      <c r="I17" s="155"/>
      <c r="J17" s="155"/>
      <c r="K17" s="155"/>
      <c r="L17" s="155"/>
      <c r="M17" s="155"/>
      <c r="N17" s="156"/>
      <c r="O17" s="600">
        <v>1058636957</v>
      </c>
      <c r="P17" s="601"/>
      <c r="Q17" s="601"/>
      <c r="R17" s="601"/>
      <c r="S17" s="601"/>
      <c r="T17" s="601"/>
      <c r="U17" s="602"/>
      <c r="V17" s="602"/>
      <c r="W17" s="602"/>
      <c r="X17" s="602"/>
      <c r="Y17" s="602"/>
      <c r="Z17" s="602"/>
      <c r="AA17" s="600">
        <v>4311171447</v>
      </c>
      <c r="AB17" s="601"/>
      <c r="AC17" s="601"/>
      <c r="AD17" s="601"/>
      <c r="AE17" s="601"/>
      <c r="AF17" s="601"/>
      <c r="AG17" s="602"/>
      <c r="AH17" s="602"/>
      <c r="AI17" s="602"/>
      <c r="AJ17" s="602"/>
      <c r="AK17" s="602"/>
      <c r="AL17" s="602"/>
    </row>
    <row r="18" spans="1:85" ht="16.5" customHeight="1" x14ac:dyDescent="0.45">
      <c r="A18" s="138" t="s">
        <v>455</v>
      </c>
      <c r="B18" s="153"/>
      <c r="C18" s="153"/>
      <c r="D18" s="157" t="s">
        <v>456</v>
      </c>
      <c r="E18" s="155"/>
      <c r="F18" s="155"/>
      <c r="G18" s="155"/>
      <c r="H18" s="155"/>
      <c r="I18" s="155"/>
      <c r="J18" s="155"/>
      <c r="K18" s="155"/>
      <c r="L18" s="155"/>
      <c r="M18" s="155"/>
      <c r="N18" s="156"/>
      <c r="O18" s="600"/>
      <c r="P18" s="601"/>
      <c r="Q18" s="601"/>
      <c r="R18" s="601"/>
      <c r="S18" s="601"/>
      <c r="T18" s="601"/>
      <c r="U18" s="602"/>
      <c r="V18" s="602"/>
      <c r="W18" s="602"/>
      <c r="X18" s="602"/>
      <c r="Y18" s="602"/>
      <c r="Z18" s="602"/>
      <c r="AA18" s="600"/>
      <c r="AB18" s="601"/>
      <c r="AC18" s="601"/>
      <c r="AD18" s="601"/>
      <c r="AE18" s="601"/>
      <c r="AF18" s="601"/>
      <c r="AG18" s="602"/>
      <c r="AH18" s="602"/>
      <c r="AI18" s="602"/>
      <c r="AJ18" s="602"/>
      <c r="AK18" s="602"/>
      <c r="AL18" s="602"/>
    </row>
    <row r="19" spans="1:85" s="1" customFormat="1" ht="16.5" customHeight="1" x14ac:dyDescent="0.45">
      <c r="A19" s="138" t="s">
        <v>457</v>
      </c>
      <c r="B19" s="153"/>
      <c r="C19" s="153"/>
      <c r="D19" s="157" t="s">
        <v>458</v>
      </c>
      <c r="E19" s="155"/>
      <c r="F19" s="155"/>
      <c r="G19" s="155"/>
      <c r="H19" s="155"/>
      <c r="I19" s="155"/>
      <c r="J19" s="155"/>
      <c r="K19" s="155"/>
      <c r="L19" s="155"/>
      <c r="M19" s="155"/>
      <c r="N19" s="156"/>
      <c r="O19" s="600"/>
      <c r="P19" s="601"/>
      <c r="Q19" s="601"/>
      <c r="R19" s="601"/>
      <c r="S19" s="601"/>
      <c r="T19" s="601"/>
      <c r="U19" s="602"/>
      <c r="V19" s="602"/>
      <c r="W19" s="602"/>
      <c r="X19" s="602"/>
      <c r="Y19" s="602"/>
      <c r="Z19" s="602"/>
      <c r="AA19" s="600"/>
      <c r="AB19" s="601"/>
      <c r="AC19" s="601"/>
      <c r="AD19" s="601"/>
      <c r="AE19" s="601"/>
      <c r="AF19" s="601"/>
      <c r="AG19" s="602"/>
      <c r="AH19" s="602"/>
      <c r="AI19" s="602"/>
      <c r="AJ19" s="602"/>
      <c r="AK19" s="602"/>
      <c r="AL19" s="602"/>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row>
    <row r="20" spans="1:85" ht="16.5" customHeight="1" x14ac:dyDescent="0.45">
      <c r="A20" s="138" t="s">
        <v>459</v>
      </c>
      <c r="B20" s="153"/>
      <c r="C20" s="153"/>
      <c r="D20" s="157" t="s">
        <v>460</v>
      </c>
      <c r="E20" s="155"/>
      <c r="F20" s="155"/>
      <c r="G20" s="155"/>
      <c r="H20" s="155"/>
      <c r="I20" s="155"/>
      <c r="J20" s="155"/>
      <c r="K20" s="155"/>
      <c r="L20" s="155"/>
      <c r="M20" s="155"/>
      <c r="N20" s="156"/>
      <c r="O20" s="600"/>
      <c r="P20" s="601"/>
      <c r="Q20" s="601"/>
      <c r="R20" s="601"/>
      <c r="S20" s="601"/>
      <c r="T20" s="601"/>
      <c r="U20" s="602"/>
      <c r="V20" s="602"/>
      <c r="W20" s="602"/>
      <c r="X20" s="602"/>
      <c r="Y20" s="602"/>
      <c r="Z20" s="602"/>
      <c r="AA20" s="600"/>
      <c r="AB20" s="601"/>
      <c r="AC20" s="601"/>
      <c r="AD20" s="601"/>
      <c r="AE20" s="601"/>
      <c r="AF20" s="601"/>
      <c r="AG20" s="602"/>
      <c r="AH20" s="602"/>
      <c r="AI20" s="602"/>
      <c r="AJ20" s="602"/>
      <c r="AK20" s="602"/>
      <c r="AL20" s="602"/>
    </row>
    <row r="21" spans="1:85" ht="16.5" customHeight="1" x14ac:dyDescent="0.45">
      <c r="A21" s="138" t="s">
        <v>461</v>
      </c>
      <c r="B21" s="153"/>
      <c r="C21" s="153"/>
      <c r="D21" s="157" t="s">
        <v>462</v>
      </c>
      <c r="E21" s="155"/>
      <c r="F21" s="155"/>
      <c r="G21" s="155"/>
      <c r="H21" s="155"/>
      <c r="I21" s="155"/>
      <c r="J21" s="155"/>
      <c r="K21" s="155"/>
      <c r="L21" s="155"/>
      <c r="M21" s="155"/>
      <c r="N21" s="156"/>
      <c r="O21" s="600"/>
      <c r="P21" s="601"/>
      <c r="Q21" s="601"/>
      <c r="R21" s="601"/>
      <c r="S21" s="601"/>
      <c r="T21" s="601"/>
      <c r="U21" s="602"/>
      <c r="V21" s="602"/>
      <c r="W21" s="602"/>
      <c r="X21" s="602"/>
      <c r="Y21" s="602"/>
      <c r="Z21" s="602"/>
      <c r="AA21" s="600"/>
      <c r="AB21" s="601"/>
      <c r="AC21" s="601"/>
      <c r="AD21" s="601"/>
      <c r="AE21" s="601"/>
      <c r="AF21" s="601"/>
      <c r="AG21" s="602"/>
      <c r="AH21" s="602"/>
      <c r="AI21" s="602"/>
      <c r="AJ21" s="602"/>
      <c r="AK21" s="602"/>
      <c r="AL21" s="602"/>
    </row>
    <row r="22" spans="1:85" ht="16.5" customHeight="1" x14ac:dyDescent="0.45">
      <c r="A22" s="138" t="s">
        <v>463</v>
      </c>
      <c r="B22" s="153"/>
      <c r="C22" s="153"/>
      <c r="D22" s="157" t="s">
        <v>464</v>
      </c>
      <c r="E22" s="155"/>
      <c r="F22" s="155"/>
      <c r="G22" s="155"/>
      <c r="H22" s="155"/>
      <c r="I22" s="155"/>
      <c r="J22" s="155"/>
      <c r="K22" s="155"/>
      <c r="L22" s="155"/>
      <c r="M22" s="155"/>
      <c r="N22" s="156"/>
      <c r="O22" s="600"/>
      <c r="P22" s="601"/>
      <c r="Q22" s="601"/>
      <c r="R22" s="601"/>
      <c r="S22" s="601"/>
      <c r="T22" s="601"/>
      <c r="U22" s="602"/>
      <c r="V22" s="602"/>
      <c r="W22" s="602"/>
      <c r="X22" s="602"/>
      <c r="Y22" s="602"/>
      <c r="Z22" s="602"/>
      <c r="AA22" s="600"/>
      <c r="AB22" s="601"/>
      <c r="AC22" s="601"/>
      <c r="AD22" s="601"/>
      <c r="AE22" s="601"/>
      <c r="AF22" s="601"/>
      <c r="AG22" s="602"/>
      <c r="AH22" s="602"/>
      <c r="AI22" s="602"/>
      <c r="AJ22" s="602"/>
      <c r="AK22" s="602"/>
      <c r="AL22" s="602"/>
    </row>
    <row r="23" spans="1:85" ht="16.5" customHeight="1" x14ac:dyDescent="0.45">
      <c r="A23" s="138" t="s">
        <v>465</v>
      </c>
      <c r="B23" s="153"/>
      <c r="C23" s="153"/>
      <c r="D23" s="157" t="s">
        <v>466</v>
      </c>
      <c r="E23" s="155"/>
      <c r="F23" s="155"/>
      <c r="G23" s="155"/>
      <c r="H23" s="155"/>
      <c r="I23" s="155"/>
      <c r="J23" s="155"/>
      <c r="K23" s="155"/>
      <c r="L23" s="155"/>
      <c r="M23" s="155"/>
      <c r="N23" s="156"/>
      <c r="O23" s="600">
        <v>925631630</v>
      </c>
      <c r="P23" s="601"/>
      <c r="Q23" s="601"/>
      <c r="R23" s="601"/>
      <c r="S23" s="601"/>
      <c r="T23" s="601"/>
      <c r="U23" s="602"/>
      <c r="V23" s="602"/>
      <c r="W23" s="602"/>
      <c r="X23" s="602"/>
      <c r="Y23" s="602"/>
      <c r="Z23" s="602"/>
      <c r="AA23" s="600">
        <v>6934990</v>
      </c>
      <c r="AB23" s="601"/>
      <c r="AC23" s="601"/>
      <c r="AD23" s="601"/>
      <c r="AE23" s="601"/>
      <c r="AF23" s="601"/>
      <c r="AG23" s="602"/>
      <c r="AH23" s="602"/>
      <c r="AI23" s="602"/>
      <c r="AJ23" s="602"/>
      <c r="AK23" s="602"/>
      <c r="AL23" s="602"/>
    </row>
    <row r="24" spans="1:85" ht="16.5" customHeight="1" x14ac:dyDescent="0.45">
      <c r="A24" s="138" t="s">
        <v>467</v>
      </c>
      <c r="B24" s="153"/>
      <c r="C24" s="153"/>
      <c r="D24" s="157" t="s">
        <v>468</v>
      </c>
      <c r="E24" s="155"/>
      <c r="F24" s="155"/>
      <c r="G24" s="155"/>
      <c r="H24" s="155"/>
      <c r="I24" s="155"/>
      <c r="J24" s="155"/>
      <c r="K24" s="155"/>
      <c r="L24" s="155"/>
      <c r="M24" s="155"/>
      <c r="N24" s="156"/>
      <c r="O24" s="600"/>
      <c r="P24" s="601"/>
      <c r="Q24" s="601"/>
      <c r="R24" s="601"/>
      <c r="S24" s="601"/>
      <c r="T24" s="601"/>
      <c r="U24" s="602"/>
      <c r="V24" s="602"/>
      <c r="W24" s="602"/>
      <c r="X24" s="602"/>
      <c r="Y24" s="602"/>
      <c r="Z24" s="602"/>
      <c r="AA24" s="600"/>
      <c r="AB24" s="601"/>
      <c r="AC24" s="601"/>
      <c r="AD24" s="601"/>
      <c r="AE24" s="601"/>
      <c r="AF24" s="601"/>
      <c r="AG24" s="602"/>
      <c r="AH24" s="602"/>
      <c r="AI24" s="602"/>
      <c r="AJ24" s="602"/>
      <c r="AK24" s="602"/>
      <c r="AL24" s="602"/>
    </row>
    <row r="25" spans="1:85" ht="16.5" customHeight="1" x14ac:dyDescent="0.45">
      <c r="A25" s="138" t="s">
        <v>469</v>
      </c>
      <c r="B25" s="153"/>
      <c r="C25" s="153"/>
      <c r="D25" s="157" t="s">
        <v>470</v>
      </c>
      <c r="E25" s="155"/>
      <c r="F25" s="155"/>
      <c r="G25" s="155"/>
      <c r="H25" s="155"/>
      <c r="I25" s="155"/>
      <c r="J25" s="155"/>
      <c r="K25" s="155"/>
      <c r="L25" s="155"/>
      <c r="M25" s="155"/>
      <c r="N25" s="156"/>
      <c r="O25" s="600"/>
      <c r="P25" s="601"/>
      <c r="Q25" s="601"/>
      <c r="R25" s="601"/>
      <c r="S25" s="601"/>
      <c r="T25" s="601"/>
      <c r="U25" s="602"/>
      <c r="V25" s="602"/>
      <c r="W25" s="602"/>
      <c r="X25" s="602"/>
      <c r="Y25" s="602"/>
      <c r="Z25" s="602"/>
      <c r="AA25" s="600"/>
      <c r="AB25" s="601"/>
      <c r="AC25" s="601"/>
      <c r="AD25" s="601"/>
      <c r="AE25" s="601"/>
      <c r="AF25" s="601"/>
      <c r="AG25" s="602"/>
      <c r="AH25" s="602"/>
      <c r="AI25" s="602"/>
      <c r="AJ25" s="602"/>
      <c r="AK25" s="602"/>
      <c r="AL25" s="602"/>
    </row>
    <row r="26" spans="1:85" ht="16.5" customHeight="1" x14ac:dyDescent="0.45">
      <c r="A26" s="138" t="s">
        <v>471</v>
      </c>
      <c r="B26" s="153"/>
      <c r="C26" s="153"/>
      <c r="D26" s="157" t="s">
        <v>472</v>
      </c>
      <c r="E26" s="155"/>
      <c r="F26" s="155"/>
      <c r="G26" s="155"/>
      <c r="H26" s="155"/>
      <c r="I26" s="155"/>
      <c r="J26" s="155"/>
      <c r="K26" s="155"/>
      <c r="L26" s="155"/>
      <c r="M26" s="155"/>
      <c r="N26" s="156"/>
      <c r="O26" s="620">
        <f>+O27+O28+O29+O30+O31</f>
        <v>0</v>
      </c>
      <c r="P26" s="602"/>
      <c r="Q26" s="602"/>
      <c r="R26" s="602"/>
      <c r="S26" s="602"/>
      <c r="T26" s="602"/>
      <c r="U26" s="602"/>
      <c r="V26" s="602"/>
      <c r="W26" s="602"/>
      <c r="X26" s="602"/>
      <c r="Y26" s="602"/>
      <c r="Z26" s="602"/>
      <c r="AA26" s="602">
        <f>+AA27+AA28+AA29+AA30+AA31</f>
        <v>0</v>
      </c>
      <c r="AB26" s="602"/>
      <c r="AC26" s="602"/>
      <c r="AD26" s="602"/>
      <c r="AE26" s="602"/>
      <c r="AF26" s="602"/>
      <c r="AG26" s="602"/>
      <c r="AH26" s="602"/>
      <c r="AI26" s="602"/>
      <c r="AJ26" s="602"/>
      <c r="AK26" s="602"/>
      <c r="AL26" s="602"/>
    </row>
    <row r="27" spans="1:85" ht="16.5" customHeight="1" x14ac:dyDescent="0.45">
      <c r="A27" s="138" t="s">
        <v>473</v>
      </c>
      <c r="B27" s="153"/>
      <c r="C27" s="153"/>
      <c r="D27" s="157" t="s">
        <v>474</v>
      </c>
      <c r="E27" s="155"/>
      <c r="F27" s="155"/>
      <c r="G27" s="155"/>
      <c r="H27" s="155"/>
      <c r="I27" s="155"/>
      <c r="J27" s="155"/>
      <c r="K27" s="155"/>
      <c r="L27" s="155"/>
      <c r="M27" s="155"/>
      <c r="N27" s="156"/>
      <c r="O27" s="600"/>
      <c r="P27" s="601"/>
      <c r="Q27" s="601"/>
      <c r="R27" s="601"/>
      <c r="S27" s="601"/>
      <c r="T27" s="601"/>
      <c r="U27" s="602"/>
      <c r="V27" s="602"/>
      <c r="W27" s="602"/>
      <c r="X27" s="602"/>
      <c r="Y27" s="602"/>
      <c r="Z27" s="602"/>
      <c r="AA27" s="601"/>
      <c r="AB27" s="601"/>
      <c r="AC27" s="601"/>
      <c r="AD27" s="601"/>
      <c r="AE27" s="601"/>
      <c r="AF27" s="601"/>
      <c r="AG27" s="602"/>
      <c r="AH27" s="602"/>
      <c r="AI27" s="602"/>
      <c r="AJ27" s="602"/>
      <c r="AK27" s="602"/>
      <c r="AL27" s="602"/>
    </row>
    <row r="28" spans="1:85" ht="16.5" customHeight="1" x14ac:dyDescent="0.45">
      <c r="A28" s="138" t="s">
        <v>475</v>
      </c>
      <c r="B28" s="153"/>
      <c r="C28" s="153"/>
      <c r="D28" s="157" t="s">
        <v>476</v>
      </c>
      <c r="E28" s="155"/>
      <c r="F28" s="155"/>
      <c r="G28" s="155"/>
      <c r="H28" s="155"/>
      <c r="I28" s="155"/>
      <c r="J28" s="155"/>
      <c r="K28" s="155"/>
      <c r="L28" s="155"/>
      <c r="M28" s="155"/>
      <c r="N28" s="156"/>
      <c r="O28" s="600"/>
      <c r="P28" s="601"/>
      <c r="Q28" s="601"/>
      <c r="R28" s="601"/>
      <c r="S28" s="601"/>
      <c r="T28" s="601"/>
      <c r="U28" s="602"/>
      <c r="V28" s="602"/>
      <c r="W28" s="602"/>
      <c r="X28" s="602"/>
      <c r="Y28" s="602"/>
      <c r="Z28" s="602"/>
      <c r="AA28" s="601"/>
      <c r="AB28" s="601"/>
      <c r="AC28" s="601"/>
      <c r="AD28" s="601"/>
      <c r="AE28" s="601"/>
      <c r="AF28" s="601"/>
      <c r="AG28" s="602"/>
      <c r="AH28" s="602"/>
      <c r="AI28" s="602"/>
      <c r="AJ28" s="602"/>
      <c r="AK28" s="602"/>
      <c r="AL28" s="602"/>
    </row>
    <row r="29" spans="1:85" ht="16.5" customHeight="1" x14ac:dyDescent="0.45">
      <c r="A29" s="138" t="s">
        <v>477</v>
      </c>
      <c r="B29" s="153"/>
      <c r="C29" s="153"/>
      <c r="D29" s="157" t="s">
        <v>478</v>
      </c>
      <c r="E29" s="155"/>
      <c r="F29" s="155"/>
      <c r="G29" s="155"/>
      <c r="H29" s="155"/>
      <c r="I29" s="155"/>
      <c r="J29" s="155"/>
      <c r="K29" s="155"/>
      <c r="L29" s="155"/>
      <c r="M29" s="155"/>
      <c r="N29" s="156"/>
      <c r="O29" s="623"/>
      <c r="P29" s="623"/>
      <c r="Q29" s="623"/>
      <c r="R29" s="623"/>
      <c r="S29" s="623"/>
      <c r="T29" s="600"/>
      <c r="U29" s="624"/>
      <c r="V29" s="625"/>
      <c r="W29" s="625"/>
      <c r="X29" s="625"/>
      <c r="Y29" s="625"/>
      <c r="Z29" s="620"/>
      <c r="AA29" s="626"/>
      <c r="AB29" s="623"/>
      <c r="AC29" s="623"/>
      <c r="AD29" s="623"/>
      <c r="AE29" s="623"/>
      <c r="AF29" s="600"/>
      <c r="AG29" s="624"/>
      <c r="AH29" s="625"/>
      <c r="AI29" s="625"/>
      <c r="AJ29" s="625"/>
      <c r="AK29" s="625"/>
      <c r="AL29" s="620"/>
    </row>
    <row r="30" spans="1:85" ht="16.5" customHeight="1" x14ac:dyDescent="0.45">
      <c r="A30" s="138" t="s">
        <v>479</v>
      </c>
      <c r="B30" s="153"/>
      <c r="C30" s="153"/>
      <c r="D30" s="157" t="s">
        <v>480</v>
      </c>
      <c r="E30" s="155"/>
      <c r="F30" s="155"/>
      <c r="G30" s="155"/>
      <c r="H30" s="155"/>
      <c r="I30" s="155"/>
      <c r="J30" s="155"/>
      <c r="K30" s="155"/>
      <c r="L30" s="155"/>
      <c r="M30" s="155"/>
      <c r="N30" s="156"/>
      <c r="O30" s="600"/>
      <c r="P30" s="601"/>
      <c r="Q30" s="601"/>
      <c r="R30" s="601"/>
      <c r="S30" s="601"/>
      <c r="T30" s="601"/>
      <c r="U30" s="602"/>
      <c r="V30" s="602"/>
      <c r="W30" s="602"/>
      <c r="X30" s="602"/>
      <c r="Y30" s="602"/>
      <c r="Z30" s="602"/>
      <c r="AA30" s="601"/>
      <c r="AB30" s="601"/>
      <c r="AC30" s="601"/>
      <c r="AD30" s="601"/>
      <c r="AE30" s="601"/>
      <c r="AF30" s="601"/>
      <c r="AG30" s="602"/>
      <c r="AH30" s="602"/>
      <c r="AI30" s="602"/>
      <c r="AJ30" s="602"/>
      <c r="AK30" s="602"/>
      <c r="AL30" s="602"/>
    </row>
    <row r="31" spans="1:85" ht="16.5" customHeight="1" x14ac:dyDescent="0.45">
      <c r="A31" s="138" t="s">
        <v>481</v>
      </c>
      <c r="B31" s="153"/>
      <c r="C31" s="153"/>
      <c r="D31" s="157" t="s">
        <v>482</v>
      </c>
      <c r="E31" s="155"/>
      <c r="F31" s="155"/>
      <c r="G31" s="155"/>
      <c r="H31" s="155"/>
      <c r="I31" s="155"/>
      <c r="J31" s="155"/>
      <c r="K31" s="155"/>
      <c r="L31" s="155"/>
      <c r="M31" s="155"/>
      <c r="N31" s="156"/>
      <c r="O31" s="600"/>
      <c r="P31" s="601"/>
      <c r="Q31" s="601"/>
      <c r="R31" s="601"/>
      <c r="S31" s="601"/>
      <c r="T31" s="601"/>
      <c r="U31" s="602"/>
      <c r="V31" s="602"/>
      <c r="W31" s="602"/>
      <c r="X31" s="602"/>
      <c r="Y31" s="602"/>
      <c r="Z31" s="602"/>
      <c r="AA31" s="601"/>
      <c r="AB31" s="601"/>
      <c r="AC31" s="601"/>
      <c r="AD31" s="601"/>
      <c r="AE31" s="601"/>
      <c r="AF31" s="601"/>
      <c r="AG31" s="602"/>
      <c r="AH31" s="602"/>
      <c r="AI31" s="602"/>
      <c r="AJ31" s="602"/>
      <c r="AK31" s="602"/>
      <c r="AL31" s="602"/>
    </row>
    <row r="32" spans="1:85" ht="16.5" customHeight="1" x14ac:dyDescent="0.45">
      <c r="A32" s="138" t="s">
        <v>483</v>
      </c>
      <c r="B32" s="153"/>
      <c r="C32" s="153"/>
      <c r="D32" s="157" t="s">
        <v>484</v>
      </c>
      <c r="E32" s="155"/>
      <c r="F32" s="155"/>
      <c r="G32" s="155"/>
      <c r="H32" s="155"/>
      <c r="I32" s="155"/>
      <c r="J32" s="155"/>
      <c r="K32" s="155"/>
      <c r="L32" s="155"/>
      <c r="M32" s="155"/>
      <c r="N32" s="156"/>
      <c r="O32" s="600"/>
      <c r="P32" s="601"/>
      <c r="Q32" s="601"/>
      <c r="R32" s="601"/>
      <c r="S32" s="601"/>
      <c r="T32" s="601"/>
      <c r="U32" s="602"/>
      <c r="V32" s="602"/>
      <c r="W32" s="602"/>
      <c r="X32" s="602"/>
      <c r="Y32" s="602"/>
      <c r="Z32" s="602"/>
      <c r="AA32" s="601"/>
      <c r="AB32" s="601"/>
      <c r="AC32" s="601"/>
      <c r="AD32" s="601"/>
      <c r="AE32" s="601"/>
      <c r="AF32" s="601"/>
      <c r="AG32" s="602"/>
      <c r="AH32" s="602"/>
      <c r="AI32" s="602"/>
      <c r="AJ32" s="602"/>
      <c r="AK32" s="602"/>
      <c r="AL32" s="602"/>
    </row>
    <row r="33" spans="1:38" ht="16.5" customHeight="1" x14ac:dyDescent="0.45">
      <c r="A33" s="138" t="s">
        <v>485</v>
      </c>
      <c r="B33" s="153"/>
      <c r="C33" s="153"/>
      <c r="D33" s="157" t="s">
        <v>486</v>
      </c>
      <c r="E33" s="155"/>
      <c r="F33" s="155"/>
      <c r="G33" s="155"/>
      <c r="H33" s="155"/>
      <c r="I33" s="155"/>
      <c r="J33" s="155"/>
      <c r="K33" s="155"/>
      <c r="L33" s="155"/>
      <c r="M33" s="155"/>
      <c r="N33" s="156"/>
      <c r="O33" s="600"/>
      <c r="P33" s="601"/>
      <c r="Q33" s="601"/>
      <c r="R33" s="601"/>
      <c r="S33" s="601"/>
      <c r="T33" s="601"/>
      <c r="U33" s="602"/>
      <c r="V33" s="602"/>
      <c r="W33" s="602"/>
      <c r="X33" s="602"/>
      <c r="Y33" s="602"/>
      <c r="Z33" s="602"/>
      <c r="AA33" s="601"/>
      <c r="AB33" s="601"/>
      <c r="AC33" s="601"/>
      <c r="AD33" s="601"/>
      <c r="AE33" s="601"/>
      <c r="AF33" s="601"/>
      <c r="AG33" s="602"/>
      <c r="AH33" s="602"/>
      <c r="AI33" s="602"/>
      <c r="AJ33" s="602"/>
      <c r="AK33" s="602"/>
      <c r="AL33" s="602"/>
    </row>
    <row r="34" spans="1:38" ht="16.5" customHeight="1" x14ac:dyDescent="0.45">
      <c r="A34" s="138" t="s">
        <v>487</v>
      </c>
      <c r="B34" s="153"/>
      <c r="C34" s="153"/>
      <c r="D34" s="157" t="s">
        <v>488</v>
      </c>
      <c r="E34" s="155"/>
      <c r="F34" s="155"/>
      <c r="G34" s="155"/>
      <c r="H34" s="155"/>
      <c r="I34" s="155"/>
      <c r="J34" s="155"/>
      <c r="K34" s="155"/>
      <c r="L34" s="155"/>
      <c r="M34" s="155"/>
      <c r="N34" s="156"/>
      <c r="O34" s="600"/>
      <c r="P34" s="601"/>
      <c r="Q34" s="601"/>
      <c r="R34" s="601"/>
      <c r="S34" s="601"/>
      <c r="T34" s="601"/>
      <c r="U34" s="602"/>
      <c r="V34" s="602"/>
      <c r="W34" s="602"/>
      <c r="X34" s="602"/>
      <c r="Y34" s="602"/>
      <c r="Z34" s="602"/>
      <c r="AA34" s="601"/>
      <c r="AB34" s="601"/>
      <c r="AC34" s="601"/>
      <c r="AD34" s="601"/>
      <c r="AE34" s="601"/>
      <c r="AF34" s="601"/>
      <c r="AG34" s="602"/>
      <c r="AH34" s="602"/>
      <c r="AI34" s="602"/>
      <c r="AJ34" s="602"/>
      <c r="AK34" s="602"/>
      <c r="AL34" s="602"/>
    </row>
    <row r="35" spans="1:38" ht="16.5" customHeight="1" x14ac:dyDescent="0.45">
      <c r="A35" s="138" t="s">
        <v>489</v>
      </c>
      <c r="B35" s="153"/>
      <c r="C35" s="153"/>
      <c r="D35" s="157" t="s">
        <v>490</v>
      </c>
      <c r="E35" s="155"/>
      <c r="F35" s="155"/>
      <c r="G35" s="155"/>
      <c r="H35" s="155"/>
      <c r="I35" s="155"/>
      <c r="J35" s="155"/>
      <c r="K35" s="155"/>
      <c r="L35" s="155"/>
      <c r="M35" s="155"/>
      <c r="N35" s="156"/>
      <c r="O35" s="600"/>
      <c r="P35" s="601"/>
      <c r="Q35" s="601"/>
      <c r="R35" s="601"/>
      <c r="S35" s="601"/>
      <c r="T35" s="601"/>
      <c r="U35" s="602"/>
      <c r="V35" s="602"/>
      <c r="W35" s="602"/>
      <c r="X35" s="602"/>
      <c r="Y35" s="602"/>
      <c r="Z35" s="602"/>
      <c r="AA35" s="601"/>
      <c r="AB35" s="601"/>
      <c r="AC35" s="601"/>
      <c r="AD35" s="601"/>
      <c r="AE35" s="601"/>
      <c r="AF35" s="601"/>
      <c r="AG35" s="602"/>
      <c r="AH35" s="602"/>
      <c r="AI35" s="602"/>
      <c r="AJ35" s="602"/>
      <c r="AK35" s="602"/>
      <c r="AL35" s="602"/>
    </row>
    <row r="36" spans="1:38" ht="16.5" customHeight="1" x14ac:dyDescent="0.45">
      <c r="A36" s="138" t="s">
        <v>491</v>
      </c>
      <c r="B36" s="153"/>
      <c r="C36" s="153"/>
      <c r="D36" s="154" t="s">
        <v>492</v>
      </c>
      <c r="E36" s="155"/>
      <c r="F36" s="155"/>
      <c r="G36" s="155"/>
      <c r="H36" s="155"/>
      <c r="I36" s="155"/>
      <c r="J36" s="155"/>
      <c r="K36" s="155"/>
      <c r="L36" s="155"/>
      <c r="M36" s="155"/>
      <c r="N36" s="156"/>
      <c r="O36" s="620"/>
      <c r="P36" s="602"/>
      <c r="Q36" s="602"/>
      <c r="R36" s="602"/>
      <c r="S36" s="602"/>
      <c r="T36" s="602"/>
      <c r="U36" s="602">
        <f>+O37+O38+O39+O40+O46+O60+O71+O75+O76+O77+O78</f>
        <v>721634755449</v>
      </c>
      <c r="V36" s="602"/>
      <c r="W36" s="602"/>
      <c r="X36" s="602"/>
      <c r="Y36" s="602"/>
      <c r="Z36" s="602"/>
      <c r="AA36" s="602"/>
      <c r="AB36" s="602"/>
      <c r="AC36" s="602"/>
      <c r="AD36" s="602"/>
      <c r="AE36" s="602"/>
      <c r="AF36" s="602"/>
      <c r="AG36" s="602">
        <f>+AA37+AA38+AA39+AA40+AA46+AA60+AA71+AA75+AA76+AA77+AA78</f>
        <v>692287014736</v>
      </c>
      <c r="AH36" s="602"/>
      <c r="AI36" s="602"/>
      <c r="AJ36" s="602"/>
      <c r="AK36" s="602"/>
      <c r="AL36" s="602"/>
    </row>
    <row r="37" spans="1:38" ht="16.5" customHeight="1" x14ac:dyDescent="0.45">
      <c r="A37" s="138" t="s">
        <v>493</v>
      </c>
      <c r="B37" s="153"/>
      <c r="C37" s="153"/>
      <c r="D37" s="157" t="s">
        <v>494</v>
      </c>
      <c r="E37" s="155"/>
      <c r="F37" s="155"/>
      <c r="G37" s="155"/>
      <c r="H37" s="155"/>
      <c r="I37" s="155"/>
      <c r="J37" s="155"/>
      <c r="K37" s="155"/>
      <c r="L37" s="155"/>
      <c r="M37" s="155"/>
      <c r="N37" s="156"/>
      <c r="O37" s="600"/>
      <c r="P37" s="601"/>
      <c r="Q37" s="601"/>
      <c r="R37" s="601"/>
      <c r="S37" s="601"/>
      <c r="T37" s="601"/>
      <c r="U37" s="602"/>
      <c r="V37" s="602"/>
      <c r="W37" s="602"/>
      <c r="X37" s="602"/>
      <c r="Y37" s="602"/>
      <c r="Z37" s="602"/>
      <c r="AA37" s="601"/>
      <c r="AB37" s="601"/>
      <c r="AC37" s="601"/>
      <c r="AD37" s="601"/>
      <c r="AE37" s="601"/>
      <c r="AF37" s="601"/>
      <c r="AG37" s="602"/>
      <c r="AH37" s="602"/>
      <c r="AI37" s="602"/>
      <c r="AJ37" s="602"/>
      <c r="AK37" s="602"/>
      <c r="AL37" s="602"/>
    </row>
    <row r="38" spans="1:38" ht="16.5" customHeight="1" x14ac:dyDescent="0.45">
      <c r="A38" s="138" t="s">
        <v>495</v>
      </c>
      <c r="B38" s="153"/>
      <c r="C38" s="153"/>
      <c r="D38" s="157" t="s">
        <v>496</v>
      </c>
      <c r="E38" s="155"/>
      <c r="F38" s="155"/>
      <c r="G38" s="155"/>
      <c r="H38" s="155"/>
      <c r="I38" s="155"/>
      <c r="J38" s="155"/>
      <c r="K38" s="155"/>
      <c r="L38" s="155"/>
      <c r="M38" s="155"/>
      <c r="N38" s="156"/>
      <c r="O38" s="600"/>
      <c r="P38" s="601"/>
      <c r="Q38" s="601"/>
      <c r="R38" s="601"/>
      <c r="S38" s="601"/>
      <c r="T38" s="601"/>
      <c r="U38" s="602"/>
      <c r="V38" s="602"/>
      <c r="W38" s="602"/>
      <c r="X38" s="602"/>
      <c r="Y38" s="602"/>
      <c r="Z38" s="602"/>
      <c r="AA38" s="601"/>
      <c r="AB38" s="601"/>
      <c r="AC38" s="601"/>
      <c r="AD38" s="601"/>
      <c r="AE38" s="601"/>
      <c r="AF38" s="601"/>
      <c r="AG38" s="602"/>
      <c r="AH38" s="602"/>
      <c r="AI38" s="602"/>
      <c r="AJ38" s="602"/>
      <c r="AK38" s="602"/>
      <c r="AL38" s="602"/>
    </row>
    <row r="39" spans="1:38" ht="16.5" customHeight="1" x14ac:dyDescent="0.45">
      <c r="A39" s="138" t="s">
        <v>497</v>
      </c>
      <c r="B39" s="153"/>
      <c r="C39" s="153"/>
      <c r="D39" s="157" t="s">
        <v>498</v>
      </c>
      <c r="E39" s="155"/>
      <c r="F39" s="155"/>
      <c r="G39" s="155"/>
      <c r="H39" s="155"/>
      <c r="I39" s="155"/>
      <c r="J39" s="155"/>
      <c r="K39" s="155"/>
      <c r="L39" s="155"/>
      <c r="M39" s="155"/>
      <c r="N39" s="156"/>
      <c r="O39" s="600"/>
      <c r="P39" s="601"/>
      <c r="Q39" s="601"/>
      <c r="R39" s="601"/>
      <c r="S39" s="601"/>
      <c r="T39" s="601"/>
      <c r="U39" s="602"/>
      <c r="V39" s="602"/>
      <c r="W39" s="602"/>
      <c r="X39" s="602"/>
      <c r="Y39" s="602"/>
      <c r="Z39" s="602"/>
      <c r="AA39" s="601"/>
      <c r="AB39" s="601"/>
      <c r="AC39" s="601"/>
      <c r="AD39" s="601"/>
      <c r="AE39" s="601"/>
      <c r="AF39" s="601"/>
      <c r="AG39" s="602"/>
      <c r="AH39" s="602"/>
      <c r="AI39" s="602"/>
      <c r="AJ39" s="602"/>
      <c r="AK39" s="602"/>
      <c r="AL39" s="602"/>
    </row>
    <row r="40" spans="1:38" ht="16.5" customHeight="1" x14ac:dyDescent="0.45">
      <c r="A40" s="138" t="s">
        <v>499</v>
      </c>
      <c r="B40" s="153"/>
      <c r="C40" s="153"/>
      <c r="D40" s="157" t="s">
        <v>500</v>
      </c>
      <c r="E40" s="155"/>
      <c r="F40" s="155"/>
      <c r="G40" s="155"/>
      <c r="H40" s="155"/>
      <c r="I40" s="155"/>
      <c r="J40" s="155"/>
      <c r="K40" s="155"/>
      <c r="L40" s="155"/>
      <c r="M40" s="155"/>
      <c r="N40" s="156"/>
      <c r="O40" s="620">
        <f>+O41+O42+O43+O44+O45</f>
        <v>721634755449</v>
      </c>
      <c r="P40" s="602"/>
      <c r="Q40" s="602"/>
      <c r="R40" s="602"/>
      <c r="S40" s="602"/>
      <c r="T40" s="602"/>
      <c r="U40" s="602"/>
      <c r="V40" s="602"/>
      <c r="W40" s="602"/>
      <c r="X40" s="602"/>
      <c r="Y40" s="602"/>
      <c r="Z40" s="602"/>
      <c r="AA40" s="602">
        <f>+AA41+AA42+AA43+AA44+AA45</f>
        <v>692287014736</v>
      </c>
      <c r="AB40" s="602"/>
      <c r="AC40" s="602"/>
      <c r="AD40" s="602"/>
      <c r="AE40" s="602"/>
      <c r="AF40" s="602"/>
      <c r="AG40" s="602"/>
      <c r="AH40" s="602"/>
      <c r="AI40" s="602"/>
      <c r="AJ40" s="602"/>
      <c r="AK40" s="602"/>
      <c r="AL40" s="602"/>
    </row>
    <row r="41" spans="1:38" ht="16.5" customHeight="1" x14ac:dyDescent="0.45">
      <c r="A41" s="138" t="s">
        <v>501</v>
      </c>
      <c r="B41" s="153"/>
      <c r="C41" s="153"/>
      <c r="D41" s="157" t="s">
        <v>502</v>
      </c>
      <c r="E41" s="155"/>
      <c r="F41" s="155"/>
      <c r="G41" s="155"/>
      <c r="H41" s="155"/>
      <c r="I41" s="155"/>
      <c r="J41" s="155"/>
      <c r="K41" s="155"/>
      <c r="L41" s="155"/>
      <c r="M41" s="155"/>
      <c r="N41" s="156"/>
      <c r="O41" s="600"/>
      <c r="P41" s="601"/>
      <c r="Q41" s="601"/>
      <c r="R41" s="601"/>
      <c r="S41" s="601"/>
      <c r="T41" s="601"/>
      <c r="U41" s="602"/>
      <c r="V41" s="602"/>
      <c r="W41" s="602"/>
      <c r="X41" s="602"/>
      <c r="Y41" s="602"/>
      <c r="Z41" s="602"/>
      <c r="AA41" s="601"/>
      <c r="AB41" s="601"/>
      <c r="AC41" s="601"/>
      <c r="AD41" s="601"/>
      <c r="AE41" s="601"/>
      <c r="AF41" s="601"/>
      <c r="AG41" s="602"/>
      <c r="AH41" s="602"/>
      <c r="AI41" s="602"/>
      <c r="AJ41" s="602"/>
      <c r="AK41" s="602"/>
      <c r="AL41" s="602"/>
    </row>
    <row r="42" spans="1:38" ht="16.5" customHeight="1" x14ac:dyDescent="0.45">
      <c r="A42" s="138" t="s">
        <v>503</v>
      </c>
      <c r="B42" s="153"/>
      <c r="C42" s="153"/>
      <c r="D42" s="157" t="s">
        <v>504</v>
      </c>
      <c r="E42" s="155"/>
      <c r="F42" s="155"/>
      <c r="G42" s="155"/>
      <c r="H42" s="155"/>
      <c r="I42" s="155"/>
      <c r="J42" s="155"/>
      <c r="K42" s="155"/>
      <c r="L42" s="155"/>
      <c r="M42" s="155"/>
      <c r="N42" s="156"/>
      <c r="O42" s="600"/>
      <c r="P42" s="601"/>
      <c r="Q42" s="601"/>
      <c r="R42" s="601"/>
      <c r="S42" s="601"/>
      <c r="T42" s="601"/>
      <c r="U42" s="602"/>
      <c r="V42" s="602"/>
      <c r="W42" s="602"/>
      <c r="X42" s="602"/>
      <c r="Y42" s="602"/>
      <c r="Z42" s="602"/>
      <c r="AA42" s="601"/>
      <c r="AB42" s="601"/>
      <c r="AC42" s="601"/>
      <c r="AD42" s="601"/>
      <c r="AE42" s="601"/>
      <c r="AF42" s="601"/>
      <c r="AG42" s="602"/>
      <c r="AH42" s="602"/>
      <c r="AI42" s="602"/>
      <c r="AJ42" s="602"/>
      <c r="AK42" s="602"/>
      <c r="AL42" s="602"/>
    </row>
    <row r="43" spans="1:38" ht="16.5" customHeight="1" x14ac:dyDescent="0.45">
      <c r="A43" s="138" t="s">
        <v>505</v>
      </c>
      <c r="B43" s="153"/>
      <c r="C43" s="153"/>
      <c r="D43" s="157" t="s">
        <v>506</v>
      </c>
      <c r="E43" s="155"/>
      <c r="F43" s="155"/>
      <c r="G43" s="155"/>
      <c r="H43" s="155"/>
      <c r="I43" s="155"/>
      <c r="J43" s="155"/>
      <c r="K43" s="155"/>
      <c r="L43" s="155"/>
      <c r="M43" s="155"/>
      <c r="N43" s="156"/>
      <c r="O43" s="600">
        <v>185085755449</v>
      </c>
      <c r="P43" s="601"/>
      <c r="Q43" s="601"/>
      <c r="R43" s="601"/>
      <c r="S43" s="601"/>
      <c r="T43" s="601"/>
      <c r="U43" s="602"/>
      <c r="V43" s="602"/>
      <c r="W43" s="602"/>
      <c r="X43" s="602"/>
      <c r="Y43" s="602"/>
      <c r="Z43" s="602"/>
      <c r="AA43" s="601">
        <v>158238014736</v>
      </c>
      <c r="AB43" s="601"/>
      <c r="AC43" s="601"/>
      <c r="AD43" s="601"/>
      <c r="AE43" s="601"/>
      <c r="AF43" s="601"/>
      <c r="AG43" s="602"/>
      <c r="AH43" s="602"/>
      <c r="AI43" s="602"/>
      <c r="AJ43" s="602"/>
      <c r="AK43" s="602"/>
      <c r="AL43" s="602"/>
    </row>
    <row r="44" spans="1:38" ht="16.5" customHeight="1" x14ac:dyDescent="0.45">
      <c r="A44" s="138" t="s">
        <v>507</v>
      </c>
      <c r="B44" s="153"/>
      <c r="C44" s="153"/>
      <c r="D44" s="157" t="s">
        <v>508</v>
      </c>
      <c r="E44" s="155"/>
      <c r="F44" s="155"/>
      <c r="G44" s="155"/>
      <c r="H44" s="155"/>
      <c r="I44" s="155"/>
      <c r="J44" s="155"/>
      <c r="K44" s="155"/>
      <c r="L44" s="155"/>
      <c r="M44" s="155"/>
      <c r="N44" s="156"/>
      <c r="O44" s="600">
        <v>536549000000</v>
      </c>
      <c r="P44" s="601"/>
      <c r="Q44" s="601"/>
      <c r="R44" s="601"/>
      <c r="S44" s="601"/>
      <c r="T44" s="601"/>
      <c r="U44" s="602"/>
      <c r="V44" s="602"/>
      <c r="W44" s="602"/>
      <c r="X44" s="602"/>
      <c r="Y44" s="602"/>
      <c r="Z44" s="602"/>
      <c r="AA44" s="601">
        <v>534049000000</v>
      </c>
      <c r="AB44" s="601"/>
      <c r="AC44" s="601"/>
      <c r="AD44" s="601"/>
      <c r="AE44" s="601"/>
      <c r="AF44" s="601"/>
      <c r="AG44" s="602"/>
      <c r="AH44" s="602"/>
      <c r="AI44" s="602"/>
      <c r="AJ44" s="602"/>
      <c r="AK44" s="602"/>
      <c r="AL44" s="602"/>
    </row>
    <row r="45" spans="1:38" ht="16.5" customHeight="1" x14ac:dyDescent="0.45">
      <c r="A45" s="138" t="s">
        <v>509</v>
      </c>
      <c r="B45" s="153"/>
      <c r="C45" s="153"/>
      <c r="D45" s="157" t="s">
        <v>482</v>
      </c>
      <c r="E45" s="155"/>
      <c r="F45" s="155"/>
      <c r="G45" s="155"/>
      <c r="H45" s="155"/>
      <c r="I45" s="155"/>
      <c r="J45" s="155"/>
      <c r="K45" s="155"/>
      <c r="L45" s="155"/>
      <c r="M45" s="155"/>
      <c r="N45" s="156"/>
      <c r="O45" s="600"/>
      <c r="P45" s="601"/>
      <c r="Q45" s="601"/>
      <c r="R45" s="601"/>
      <c r="S45" s="601"/>
      <c r="T45" s="601"/>
      <c r="U45" s="602"/>
      <c r="V45" s="602"/>
      <c r="W45" s="602"/>
      <c r="X45" s="602"/>
      <c r="Y45" s="602"/>
      <c r="Z45" s="602"/>
      <c r="AA45" s="601"/>
      <c r="AB45" s="601"/>
      <c r="AC45" s="601"/>
      <c r="AD45" s="601"/>
      <c r="AE45" s="601"/>
      <c r="AF45" s="601"/>
      <c r="AG45" s="602"/>
      <c r="AH45" s="602"/>
      <c r="AI45" s="602"/>
      <c r="AJ45" s="602"/>
      <c r="AK45" s="602"/>
      <c r="AL45" s="602"/>
    </row>
    <row r="46" spans="1:38" ht="16.5" customHeight="1" x14ac:dyDescent="0.45">
      <c r="A46" s="138" t="s">
        <v>510</v>
      </c>
      <c r="B46" s="153"/>
      <c r="C46" s="153"/>
      <c r="D46" s="157" t="s">
        <v>511</v>
      </c>
      <c r="E46" s="155"/>
      <c r="F46" s="155"/>
      <c r="G46" s="155"/>
      <c r="H46" s="155"/>
      <c r="I46" s="155"/>
      <c r="J46" s="155"/>
      <c r="K46" s="155"/>
      <c r="L46" s="155"/>
      <c r="M46" s="155"/>
      <c r="N46" s="156"/>
      <c r="O46" s="620">
        <f>+O47+O48+O49+O50+O51+O52+O53+O54+O55+O56+O57+O58+O59</f>
        <v>0</v>
      </c>
      <c r="P46" s="602"/>
      <c r="Q46" s="602"/>
      <c r="R46" s="602"/>
      <c r="S46" s="602"/>
      <c r="T46" s="602"/>
      <c r="U46" s="602"/>
      <c r="V46" s="602"/>
      <c r="W46" s="602"/>
      <c r="X46" s="602"/>
      <c r="Y46" s="602"/>
      <c r="Z46" s="602"/>
      <c r="AA46" s="602">
        <f>+AA47+AA48+AA49+AA50+AA51+AA52+AA53+AA54+AA55+AA56+AA57+AA58+AA59</f>
        <v>0</v>
      </c>
      <c r="AB46" s="602"/>
      <c r="AC46" s="602"/>
      <c r="AD46" s="602"/>
      <c r="AE46" s="602"/>
      <c r="AF46" s="602"/>
      <c r="AG46" s="602"/>
      <c r="AH46" s="602"/>
      <c r="AI46" s="602"/>
      <c r="AJ46" s="602"/>
      <c r="AK46" s="602"/>
      <c r="AL46" s="602"/>
    </row>
    <row r="47" spans="1:38" ht="16.5" customHeight="1" x14ac:dyDescent="0.45">
      <c r="A47" s="138" t="s">
        <v>512</v>
      </c>
      <c r="B47" s="153"/>
      <c r="C47" s="153"/>
      <c r="D47" s="157" t="s">
        <v>513</v>
      </c>
      <c r="E47" s="155"/>
      <c r="F47" s="155"/>
      <c r="G47" s="155"/>
      <c r="H47" s="155"/>
      <c r="I47" s="155"/>
      <c r="J47" s="155"/>
      <c r="K47" s="155"/>
      <c r="L47" s="155"/>
      <c r="M47" s="155"/>
      <c r="N47" s="156"/>
      <c r="O47" s="621"/>
      <c r="P47" s="622"/>
      <c r="Q47" s="622"/>
      <c r="R47" s="622"/>
      <c r="S47" s="622"/>
      <c r="T47" s="622"/>
      <c r="U47" s="602"/>
      <c r="V47" s="602"/>
      <c r="W47" s="602"/>
      <c r="X47" s="602"/>
      <c r="Y47" s="602"/>
      <c r="Z47" s="602"/>
      <c r="AA47" s="601"/>
      <c r="AB47" s="601"/>
      <c r="AC47" s="601"/>
      <c r="AD47" s="601"/>
      <c r="AE47" s="601"/>
      <c r="AF47" s="601"/>
      <c r="AG47" s="602"/>
      <c r="AH47" s="602"/>
      <c r="AI47" s="602"/>
      <c r="AJ47" s="602"/>
      <c r="AK47" s="602"/>
      <c r="AL47" s="602"/>
    </row>
    <row r="48" spans="1:38" ht="16.5" customHeight="1" x14ac:dyDescent="0.45">
      <c r="A48" s="138" t="s">
        <v>514</v>
      </c>
      <c r="B48" s="153"/>
      <c r="C48" s="153"/>
      <c r="D48" s="157" t="s">
        <v>515</v>
      </c>
      <c r="E48" s="155"/>
      <c r="F48" s="155"/>
      <c r="G48" s="155"/>
      <c r="H48" s="155"/>
      <c r="I48" s="155"/>
      <c r="J48" s="155"/>
      <c r="K48" s="155"/>
      <c r="L48" s="155"/>
      <c r="M48" s="155"/>
      <c r="N48" s="156"/>
      <c r="O48" s="621"/>
      <c r="P48" s="622"/>
      <c r="Q48" s="622"/>
      <c r="R48" s="622"/>
      <c r="S48" s="622"/>
      <c r="T48" s="622"/>
      <c r="U48" s="602"/>
      <c r="V48" s="602"/>
      <c r="W48" s="602"/>
      <c r="X48" s="602"/>
      <c r="Y48" s="602"/>
      <c r="Z48" s="602"/>
      <c r="AA48" s="601"/>
      <c r="AB48" s="601"/>
      <c r="AC48" s="601"/>
      <c r="AD48" s="601"/>
      <c r="AE48" s="601"/>
      <c r="AF48" s="601"/>
      <c r="AG48" s="602"/>
      <c r="AH48" s="602"/>
      <c r="AI48" s="602"/>
      <c r="AJ48" s="602"/>
      <c r="AK48" s="602"/>
      <c r="AL48" s="602"/>
    </row>
    <row r="49" spans="1:38" ht="16.5" customHeight="1" x14ac:dyDescent="0.45">
      <c r="A49" s="138" t="s">
        <v>516</v>
      </c>
      <c r="B49" s="153"/>
      <c r="C49" s="153"/>
      <c r="D49" s="157" t="s">
        <v>517</v>
      </c>
      <c r="E49" s="155"/>
      <c r="F49" s="155"/>
      <c r="G49" s="155"/>
      <c r="H49" s="155"/>
      <c r="I49" s="155"/>
      <c r="J49" s="155"/>
      <c r="K49" s="155"/>
      <c r="L49" s="155"/>
      <c r="M49" s="155"/>
      <c r="N49" s="156"/>
      <c r="O49" s="621"/>
      <c r="P49" s="622"/>
      <c r="Q49" s="622"/>
      <c r="R49" s="622"/>
      <c r="S49" s="622"/>
      <c r="T49" s="622"/>
      <c r="U49" s="602"/>
      <c r="V49" s="602"/>
      <c r="W49" s="602"/>
      <c r="X49" s="602"/>
      <c r="Y49" s="602"/>
      <c r="Z49" s="602"/>
      <c r="AA49" s="601"/>
      <c r="AB49" s="601"/>
      <c r="AC49" s="601"/>
      <c r="AD49" s="601"/>
      <c r="AE49" s="601"/>
      <c r="AF49" s="601"/>
      <c r="AG49" s="602"/>
      <c r="AH49" s="602"/>
      <c r="AI49" s="602"/>
      <c r="AJ49" s="602"/>
      <c r="AK49" s="602"/>
      <c r="AL49" s="602"/>
    </row>
    <row r="50" spans="1:38" ht="16.5" customHeight="1" x14ac:dyDescent="0.45">
      <c r="A50" s="138" t="s">
        <v>518</v>
      </c>
      <c r="B50" s="153"/>
      <c r="C50" s="153"/>
      <c r="D50" s="157" t="s">
        <v>519</v>
      </c>
      <c r="E50" s="155"/>
      <c r="F50" s="155"/>
      <c r="G50" s="155"/>
      <c r="H50" s="155"/>
      <c r="I50" s="155"/>
      <c r="J50" s="155"/>
      <c r="K50" s="155"/>
      <c r="L50" s="155"/>
      <c r="M50" s="155"/>
      <c r="N50" s="156"/>
      <c r="O50" s="621"/>
      <c r="P50" s="622"/>
      <c r="Q50" s="622"/>
      <c r="R50" s="622"/>
      <c r="S50" s="622"/>
      <c r="T50" s="622"/>
      <c r="U50" s="602"/>
      <c r="V50" s="602"/>
      <c r="W50" s="602"/>
      <c r="X50" s="602"/>
      <c r="Y50" s="602"/>
      <c r="Z50" s="602"/>
      <c r="AA50" s="601"/>
      <c r="AB50" s="601"/>
      <c r="AC50" s="601"/>
      <c r="AD50" s="601"/>
      <c r="AE50" s="601"/>
      <c r="AF50" s="601"/>
      <c r="AG50" s="602"/>
      <c r="AH50" s="602"/>
      <c r="AI50" s="602"/>
      <c r="AJ50" s="602"/>
      <c r="AK50" s="602"/>
      <c r="AL50" s="602"/>
    </row>
    <row r="51" spans="1:38" ht="16.5" customHeight="1" x14ac:dyDescent="0.45">
      <c r="A51" s="138" t="s">
        <v>520</v>
      </c>
      <c r="B51" s="153"/>
      <c r="C51" s="153"/>
      <c r="D51" s="157" t="s">
        <v>521</v>
      </c>
      <c r="E51" s="155"/>
      <c r="F51" s="155"/>
      <c r="G51" s="155"/>
      <c r="H51" s="155"/>
      <c r="I51" s="155"/>
      <c r="J51" s="155"/>
      <c r="K51" s="155"/>
      <c r="L51" s="155"/>
      <c r="M51" s="155"/>
      <c r="N51" s="156"/>
      <c r="O51" s="621"/>
      <c r="P51" s="622"/>
      <c r="Q51" s="622"/>
      <c r="R51" s="622"/>
      <c r="S51" s="622"/>
      <c r="T51" s="622"/>
      <c r="U51" s="602"/>
      <c r="V51" s="602"/>
      <c r="W51" s="602"/>
      <c r="X51" s="602"/>
      <c r="Y51" s="602"/>
      <c r="Z51" s="602"/>
      <c r="AA51" s="601"/>
      <c r="AB51" s="601"/>
      <c r="AC51" s="601"/>
      <c r="AD51" s="601"/>
      <c r="AE51" s="601"/>
      <c r="AF51" s="601"/>
      <c r="AG51" s="602"/>
      <c r="AH51" s="602"/>
      <c r="AI51" s="602"/>
      <c r="AJ51" s="602"/>
      <c r="AK51" s="602"/>
      <c r="AL51" s="602"/>
    </row>
    <row r="52" spans="1:38" ht="16.5" customHeight="1" x14ac:dyDescent="0.45">
      <c r="A52" s="138" t="s">
        <v>522</v>
      </c>
      <c r="B52" s="153"/>
      <c r="C52" s="153"/>
      <c r="D52" s="157" t="s">
        <v>523</v>
      </c>
      <c r="E52" s="155"/>
      <c r="F52" s="155"/>
      <c r="G52" s="155"/>
      <c r="H52" s="155"/>
      <c r="I52" s="155"/>
      <c r="J52" s="155"/>
      <c r="K52" s="155"/>
      <c r="L52" s="155"/>
      <c r="M52" s="155"/>
      <c r="N52" s="156"/>
      <c r="O52" s="621"/>
      <c r="P52" s="622"/>
      <c r="Q52" s="622"/>
      <c r="R52" s="622"/>
      <c r="S52" s="622"/>
      <c r="T52" s="622"/>
      <c r="U52" s="602"/>
      <c r="V52" s="602"/>
      <c r="W52" s="602"/>
      <c r="X52" s="602"/>
      <c r="Y52" s="602"/>
      <c r="Z52" s="602"/>
      <c r="AA52" s="601"/>
      <c r="AB52" s="601"/>
      <c r="AC52" s="601"/>
      <c r="AD52" s="601"/>
      <c r="AE52" s="601"/>
      <c r="AF52" s="601"/>
      <c r="AG52" s="602"/>
      <c r="AH52" s="602"/>
      <c r="AI52" s="602"/>
      <c r="AJ52" s="602"/>
      <c r="AK52" s="602"/>
      <c r="AL52" s="602"/>
    </row>
    <row r="53" spans="1:38" ht="16.5" customHeight="1" x14ac:dyDescent="0.45">
      <c r="A53" s="138" t="s">
        <v>524</v>
      </c>
      <c r="B53" s="153"/>
      <c r="C53" s="153"/>
      <c r="D53" s="157" t="s">
        <v>525</v>
      </c>
      <c r="E53" s="155"/>
      <c r="F53" s="155"/>
      <c r="G53" s="155"/>
      <c r="H53" s="155"/>
      <c r="I53" s="155"/>
      <c r="J53" s="155"/>
      <c r="K53" s="155"/>
      <c r="L53" s="155"/>
      <c r="M53" s="155"/>
      <c r="N53" s="156"/>
      <c r="O53" s="621"/>
      <c r="P53" s="622"/>
      <c r="Q53" s="622"/>
      <c r="R53" s="622"/>
      <c r="S53" s="622"/>
      <c r="T53" s="622"/>
      <c r="U53" s="602"/>
      <c r="V53" s="602"/>
      <c r="W53" s="602"/>
      <c r="X53" s="602"/>
      <c r="Y53" s="602"/>
      <c r="Z53" s="602"/>
      <c r="AA53" s="601"/>
      <c r="AB53" s="601"/>
      <c r="AC53" s="601"/>
      <c r="AD53" s="601"/>
      <c r="AE53" s="601"/>
      <c r="AF53" s="601"/>
      <c r="AG53" s="602"/>
      <c r="AH53" s="602"/>
      <c r="AI53" s="602"/>
      <c r="AJ53" s="602"/>
      <c r="AK53" s="602"/>
      <c r="AL53" s="602"/>
    </row>
    <row r="54" spans="1:38" ht="16.5" customHeight="1" x14ac:dyDescent="0.45">
      <c r="A54" s="138" t="s">
        <v>526</v>
      </c>
      <c r="B54" s="153"/>
      <c r="C54" s="153"/>
      <c r="D54" s="157" t="s">
        <v>527</v>
      </c>
      <c r="E54" s="155"/>
      <c r="F54" s="155"/>
      <c r="G54" s="155"/>
      <c r="H54" s="155"/>
      <c r="I54" s="155"/>
      <c r="J54" s="155"/>
      <c r="K54" s="155"/>
      <c r="L54" s="155"/>
      <c r="M54" s="155"/>
      <c r="N54" s="156"/>
      <c r="O54" s="621"/>
      <c r="P54" s="622"/>
      <c r="Q54" s="622"/>
      <c r="R54" s="622"/>
      <c r="S54" s="622"/>
      <c r="T54" s="622"/>
      <c r="U54" s="602"/>
      <c r="V54" s="602"/>
      <c r="W54" s="602"/>
      <c r="X54" s="602"/>
      <c r="Y54" s="602"/>
      <c r="Z54" s="602"/>
      <c r="AA54" s="601"/>
      <c r="AB54" s="601"/>
      <c r="AC54" s="601"/>
      <c r="AD54" s="601"/>
      <c r="AE54" s="601"/>
      <c r="AF54" s="601"/>
      <c r="AG54" s="602"/>
      <c r="AH54" s="602"/>
      <c r="AI54" s="602"/>
      <c r="AJ54" s="602"/>
      <c r="AK54" s="602"/>
      <c r="AL54" s="602"/>
    </row>
    <row r="55" spans="1:38" ht="16.5" customHeight="1" x14ac:dyDescent="0.45">
      <c r="A55" s="138" t="s">
        <v>528</v>
      </c>
      <c r="B55" s="153"/>
      <c r="C55" s="153"/>
      <c r="D55" s="157" t="s">
        <v>529</v>
      </c>
      <c r="E55" s="155"/>
      <c r="F55" s="155"/>
      <c r="G55" s="155"/>
      <c r="H55" s="155"/>
      <c r="I55" s="155"/>
      <c r="J55" s="155"/>
      <c r="K55" s="155"/>
      <c r="L55" s="155"/>
      <c r="M55" s="155"/>
      <c r="N55" s="156"/>
      <c r="O55" s="621"/>
      <c r="P55" s="622"/>
      <c r="Q55" s="622"/>
      <c r="R55" s="622"/>
      <c r="S55" s="622"/>
      <c r="T55" s="622"/>
      <c r="U55" s="602"/>
      <c r="V55" s="602"/>
      <c r="W55" s="602"/>
      <c r="X55" s="602"/>
      <c r="Y55" s="602"/>
      <c r="Z55" s="602"/>
      <c r="AA55" s="601"/>
      <c r="AB55" s="601"/>
      <c r="AC55" s="601"/>
      <c r="AD55" s="601"/>
      <c r="AE55" s="601"/>
      <c r="AF55" s="601"/>
      <c r="AG55" s="602"/>
      <c r="AH55" s="602"/>
      <c r="AI55" s="602"/>
      <c r="AJ55" s="602"/>
      <c r="AK55" s="602"/>
      <c r="AL55" s="602"/>
    </row>
    <row r="56" spans="1:38" ht="16.5" customHeight="1" x14ac:dyDescent="0.45">
      <c r="A56" s="138" t="s">
        <v>530</v>
      </c>
      <c r="B56" s="153"/>
      <c r="C56" s="153"/>
      <c r="D56" s="157" t="s">
        <v>531</v>
      </c>
      <c r="E56" s="155"/>
      <c r="F56" s="155"/>
      <c r="G56" s="155"/>
      <c r="H56" s="155"/>
      <c r="I56" s="155"/>
      <c r="J56" s="155"/>
      <c r="K56" s="155"/>
      <c r="L56" s="155"/>
      <c r="M56" s="155"/>
      <c r="N56" s="156"/>
      <c r="O56" s="621"/>
      <c r="P56" s="622"/>
      <c r="Q56" s="622"/>
      <c r="R56" s="622"/>
      <c r="S56" s="622"/>
      <c r="T56" s="622"/>
      <c r="U56" s="602"/>
      <c r="V56" s="602"/>
      <c r="W56" s="602"/>
      <c r="X56" s="602"/>
      <c r="Y56" s="602"/>
      <c r="Z56" s="602"/>
      <c r="AA56" s="601"/>
      <c r="AB56" s="601"/>
      <c r="AC56" s="601"/>
      <c r="AD56" s="601"/>
      <c r="AE56" s="601"/>
      <c r="AF56" s="601"/>
      <c r="AG56" s="602"/>
      <c r="AH56" s="602"/>
      <c r="AI56" s="602"/>
      <c r="AJ56" s="602"/>
      <c r="AK56" s="602"/>
      <c r="AL56" s="602"/>
    </row>
    <row r="57" spans="1:38" ht="16.5" customHeight="1" x14ac:dyDescent="0.45">
      <c r="A57" s="138" t="s">
        <v>532</v>
      </c>
      <c r="B57" s="153"/>
      <c r="C57" s="153"/>
      <c r="D57" s="157" t="s">
        <v>533</v>
      </c>
      <c r="E57" s="155"/>
      <c r="F57" s="155"/>
      <c r="G57" s="155"/>
      <c r="H57" s="155"/>
      <c r="I57" s="155"/>
      <c r="J57" s="155"/>
      <c r="K57" s="155"/>
      <c r="L57" s="155"/>
      <c r="M57" s="155"/>
      <c r="N57" s="156"/>
      <c r="O57" s="621"/>
      <c r="P57" s="622"/>
      <c r="Q57" s="622"/>
      <c r="R57" s="622"/>
      <c r="S57" s="622"/>
      <c r="T57" s="622"/>
      <c r="U57" s="602"/>
      <c r="V57" s="602"/>
      <c r="W57" s="602"/>
      <c r="X57" s="602"/>
      <c r="Y57" s="602"/>
      <c r="Z57" s="602"/>
      <c r="AA57" s="601"/>
      <c r="AB57" s="601"/>
      <c r="AC57" s="601"/>
      <c r="AD57" s="601"/>
      <c r="AE57" s="601"/>
      <c r="AF57" s="601"/>
      <c r="AG57" s="602"/>
      <c r="AH57" s="602"/>
      <c r="AI57" s="602"/>
      <c r="AJ57" s="602"/>
      <c r="AK57" s="602"/>
      <c r="AL57" s="602"/>
    </row>
    <row r="58" spans="1:38" ht="16.5" customHeight="1" x14ac:dyDescent="0.45">
      <c r="A58" s="138" t="s">
        <v>534</v>
      </c>
      <c r="B58" s="153"/>
      <c r="C58" s="153"/>
      <c r="D58" s="157" t="s">
        <v>535</v>
      </c>
      <c r="E58" s="155"/>
      <c r="F58" s="155"/>
      <c r="G58" s="155"/>
      <c r="H58" s="155"/>
      <c r="I58" s="155"/>
      <c r="J58" s="155"/>
      <c r="K58" s="155"/>
      <c r="L58" s="155"/>
      <c r="M58" s="155"/>
      <c r="N58" s="156"/>
      <c r="O58" s="621"/>
      <c r="P58" s="622"/>
      <c r="Q58" s="622"/>
      <c r="R58" s="622"/>
      <c r="S58" s="622"/>
      <c r="T58" s="622"/>
      <c r="U58" s="602"/>
      <c r="V58" s="602"/>
      <c r="W58" s="602"/>
      <c r="X58" s="602"/>
      <c r="Y58" s="602"/>
      <c r="Z58" s="602"/>
      <c r="AA58" s="601"/>
      <c r="AB58" s="601"/>
      <c r="AC58" s="601"/>
      <c r="AD58" s="601"/>
      <c r="AE58" s="601"/>
      <c r="AF58" s="601"/>
      <c r="AG58" s="602"/>
      <c r="AH58" s="602"/>
      <c r="AI58" s="602"/>
      <c r="AJ58" s="602"/>
      <c r="AK58" s="602"/>
      <c r="AL58" s="602"/>
    </row>
    <row r="59" spans="1:38" ht="16.5" customHeight="1" x14ac:dyDescent="0.45">
      <c r="A59" s="138" t="s">
        <v>536</v>
      </c>
      <c r="B59" s="153"/>
      <c r="C59" s="153"/>
      <c r="D59" s="157" t="s">
        <v>537</v>
      </c>
      <c r="E59" s="155"/>
      <c r="F59" s="155"/>
      <c r="G59" s="155"/>
      <c r="H59" s="155"/>
      <c r="I59" s="155"/>
      <c r="J59" s="155"/>
      <c r="K59" s="155"/>
      <c r="L59" s="155"/>
      <c r="M59" s="155"/>
      <c r="N59" s="156"/>
      <c r="O59" s="621"/>
      <c r="P59" s="622"/>
      <c r="Q59" s="622"/>
      <c r="R59" s="622"/>
      <c r="S59" s="622"/>
      <c r="T59" s="622"/>
      <c r="U59" s="602"/>
      <c r="V59" s="602"/>
      <c r="W59" s="602"/>
      <c r="X59" s="602"/>
      <c r="Y59" s="602"/>
      <c r="Z59" s="602"/>
      <c r="AA59" s="601"/>
      <c r="AB59" s="601"/>
      <c r="AC59" s="601"/>
      <c r="AD59" s="601"/>
      <c r="AE59" s="601"/>
      <c r="AF59" s="601"/>
      <c r="AG59" s="602"/>
      <c r="AH59" s="602"/>
      <c r="AI59" s="602"/>
      <c r="AJ59" s="602"/>
      <c r="AK59" s="602"/>
      <c r="AL59" s="602"/>
    </row>
    <row r="60" spans="1:38" ht="16.5" customHeight="1" x14ac:dyDescent="0.45">
      <c r="A60" s="138" t="s">
        <v>538</v>
      </c>
      <c r="B60" s="153"/>
      <c r="C60" s="153"/>
      <c r="D60" s="157" t="s">
        <v>539</v>
      </c>
      <c r="E60" s="155"/>
      <c r="F60" s="155"/>
      <c r="G60" s="155"/>
      <c r="H60" s="155"/>
      <c r="I60" s="155"/>
      <c r="J60" s="155"/>
      <c r="K60" s="155"/>
      <c r="L60" s="155"/>
      <c r="M60" s="155"/>
      <c r="N60" s="156"/>
      <c r="O60" s="620">
        <f>+O61+O62+O63+O64+O65+O66+O67+O68+O69+O70</f>
        <v>0</v>
      </c>
      <c r="P60" s="602"/>
      <c r="Q60" s="602"/>
      <c r="R60" s="602"/>
      <c r="S60" s="602"/>
      <c r="T60" s="602"/>
      <c r="U60" s="602"/>
      <c r="V60" s="602"/>
      <c r="W60" s="602"/>
      <c r="X60" s="602"/>
      <c r="Y60" s="602"/>
      <c r="Z60" s="602"/>
      <c r="AA60" s="602">
        <f>+AA61+AA62+AA63+AA64+AA65+AA66+AA67+AA68+AA69+AA70</f>
        <v>0</v>
      </c>
      <c r="AB60" s="602"/>
      <c r="AC60" s="602"/>
      <c r="AD60" s="602"/>
      <c r="AE60" s="602"/>
      <c r="AF60" s="602"/>
      <c r="AG60" s="602"/>
      <c r="AH60" s="602"/>
      <c r="AI60" s="602"/>
      <c r="AJ60" s="602"/>
      <c r="AK60" s="602"/>
      <c r="AL60" s="602"/>
    </row>
    <row r="61" spans="1:38" ht="16.5" customHeight="1" x14ac:dyDescent="0.45">
      <c r="A61" s="138" t="s">
        <v>540</v>
      </c>
      <c r="B61" s="153"/>
      <c r="C61" s="153"/>
      <c r="D61" s="157" t="s">
        <v>513</v>
      </c>
      <c r="E61" s="155"/>
      <c r="F61" s="155"/>
      <c r="G61" s="155"/>
      <c r="H61" s="155"/>
      <c r="I61" s="155"/>
      <c r="J61" s="155"/>
      <c r="K61" s="155"/>
      <c r="L61" s="155"/>
      <c r="M61" s="155"/>
      <c r="N61" s="156"/>
      <c r="O61" s="621"/>
      <c r="P61" s="622"/>
      <c r="Q61" s="622"/>
      <c r="R61" s="622"/>
      <c r="S61" s="622"/>
      <c r="T61" s="622"/>
      <c r="U61" s="602"/>
      <c r="V61" s="602"/>
      <c r="W61" s="602"/>
      <c r="X61" s="602"/>
      <c r="Y61" s="602"/>
      <c r="Z61" s="602"/>
      <c r="AA61" s="601"/>
      <c r="AB61" s="601"/>
      <c r="AC61" s="601"/>
      <c r="AD61" s="601"/>
      <c r="AE61" s="601"/>
      <c r="AF61" s="601"/>
      <c r="AG61" s="602"/>
      <c r="AH61" s="602"/>
      <c r="AI61" s="602"/>
      <c r="AJ61" s="602"/>
      <c r="AK61" s="602"/>
      <c r="AL61" s="602"/>
    </row>
    <row r="62" spans="1:38" ht="16.5" customHeight="1" x14ac:dyDescent="0.45">
      <c r="A62" s="138" t="s">
        <v>541</v>
      </c>
      <c r="B62" s="153"/>
      <c r="C62" s="153"/>
      <c r="D62" s="157" t="s">
        <v>542</v>
      </c>
      <c r="E62" s="155"/>
      <c r="F62" s="155"/>
      <c r="G62" s="155"/>
      <c r="H62" s="155"/>
      <c r="I62" s="155"/>
      <c r="J62" s="155"/>
      <c r="K62" s="155"/>
      <c r="L62" s="155"/>
      <c r="M62" s="155"/>
      <c r="N62" s="156"/>
      <c r="O62" s="621"/>
      <c r="P62" s="622"/>
      <c r="Q62" s="622"/>
      <c r="R62" s="622"/>
      <c r="S62" s="622"/>
      <c r="T62" s="622"/>
      <c r="U62" s="602"/>
      <c r="V62" s="602"/>
      <c r="W62" s="602"/>
      <c r="X62" s="602"/>
      <c r="Y62" s="602"/>
      <c r="Z62" s="602"/>
      <c r="AA62" s="601"/>
      <c r="AB62" s="601"/>
      <c r="AC62" s="601"/>
      <c r="AD62" s="601"/>
      <c r="AE62" s="601"/>
      <c r="AF62" s="601"/>
      <c r="AG62" s="602"/>
      <c r="AH62" s="602"/>
      <c r="AI62" s="602"/>
      <c r="AJ62" s="602"/>
      <c r="AK62" s="602"/>
      <c r="AL62" s="602"/>
    </row>
    <row r="63" spans="1:38" ht="16.5" customHeight="1" x14ac:dyDescent="0.45">
      <c r="A63" s="138" t="s">
        <v>543</v>
      </c>
      <c r="B63" s="153"/>
      <c r="C63" s="153"/>
      <c r="D63" s="157" t="s">
        <v>544</v>
      </c>
      <c r="E63" s="155"/>
      <c r="F63" s="155"/>
      <c r="G63" s="155"/>
      <c r="H63" s="155"/>
      <c r="I63" s="155"/>
      <c r="J63" s="155"/>
      <c r="K63" s="155"/>
      <c r="L63" s="155"/>
      <c r="M63" s="155"/>
      <c r="N63" s="156"/>
      <c r="O63" s="621"/>
      <c r="P63" s="622"/>
      <c r="Q63" s="622"/>
      <c r="R63" s="622"/>
      <c r="S63" s="622"/>
      <c r="T63" s="622"/>
      <c r="U63" s="602"/>
      <c r="V63" s="602"/>
      <c r="W63" s="602"/>
      <c r="X63" s="602"/>
      <c r="Y63" s="602"/>
      <c r="Z63" s="602"/>
      <c r="AA63" s="601"/>
      <c r="AB63" s="601"/>
      <c r="AC63" s="601"/>
      <c r="AD63" s="601"/>
      <c r="AE63" s="601"/>
      <c r="AF63" s="601"/>
      <c r="AG63" s="602"/>
      <c r="AH63" s="602"/>
      <c r="AI63" s="602"/>
      <c r="AJ63" s="602"/>
      <c r="AK63" s="602"/>
      <c r="AL63" s="602"/>
    </row>
    <row r="64" spans="1:38" ht="16.5" customHeight="1" x14ac:dyDescent="0.45">
      <c r="A64" s="138" t="s">
        <v>545</v>
      </c>
      <c r="B64" s="153"/>
      <c r="C64" s="153"/>
      <c r="D64" s="157" t="s">
        <v>519</v>
      </c>
      <c r="E64" s="155"/>
      <c r="F64" s="155"/>
      <c r="G64" s="155"/>
      <c r="H64" s="155"/>
      <c r="I64" s="155"/>
      <c r="J64" s="155"/>
      <c r="K64" s="155"/>
      <c r="L64" s="155"/>
      <c r="M64" s="155"/>
      <c r="N64" s="156"/>
      <c r="O64" s="621"/>
      <c r="P64" s="622"/>
      <c r="Q64" s="622"/>
      <c r="R64" s="622"/>
      <c r="S64" s="622"/>
      <c r="T64" s="622"/>
      <c r="U64" s="602"/>
      <c r="V64" s="602"/>
      <c r="W64" s="602"/>
      <c r="X64" s="602"/>
      <c r="Y64" s="602"/>
      <c r="Z64" s="602"/>
      <c r="AA64" s="601"/>
      <c r="AB64" s="601"/>
      <c r="AC64" s="601"/>
      <c r="AD64" s="601"/>
      <c r="AE64" s="601"/>
      <c r="AF64" s="601"/>
      <c r="AG64" s="602"/>
      <c r="AH64" s="602"/>
      <c r="AI64" s="602"/>
      <c r="AJ64" s="602"/>
      <c r="AK64" s="602"/>
      <c r="AL64" s="602"/>
    </row>
    <row r="65" spans="1:38" ht="16.5" customHeight="1" x14ac:dyDescent="0.45">
      <c r="A65" s="138" t="s">
        <v>546</v>
      </c>
      <c r="B65" s="153"/>
      <c r="C65" s="153"/>
      <c r="D65" s="157" t="s">
        <v>547</v>
      </c>
      <c r="E65" s="155"/>
      <c r="F65" s="155"/>
      <c r="G65" s="155"/>
      <c r="H65" s="155"/>
      <c r="I65" s="155"/>
      <c r="J65" s="155"/>
      <c r="K65" s="155"/>
      <c r="L65" s="155"/>
      <c r="M65" s="155"/>
      <c r="N65" s="156"/>
      <c r="O65" s="621"/>
      <c r="P65" s="622"/>
      <c r="Q65" s="622"/>
      <c r="R65" s="622"/>
      <c r="S65" s="622"/>
      <c r="T65" s="622"/>
      <c r="U65" s="602"/>
      <c r="V65" s="602"/>
      <c r="W65" s="602"/>
      <c r="X65" s="602"/>
      <c r="Y65" s="602"/>
      <c r="Z65" s="602"/>
      <c r="AA65" s="601"/>
      <c r="AB65" s="601"/>
      <c r="AC65" s="601"/>
      <c r="AD65" s="601"/>
      <c r="AE65" s="601"/>
      <c r="AF65" s="601"/>
      <c r="AG65" s="602"/>
      <c r="AH65" s="602"/>
      <c r="AI65" s="602"/>
      <c r="AJ65" s="602"/>
      <c r="AK65" s="602"/>
      <c r="AL65" s="602"/>
    </row>
    <row r="66" spans="1:38" ht="16.5" customHeight="1" x14ac:dyDescent="0.45">
      <c r="A66" s="138" t="s">
        <v>548</v>
      </c>
      <c r="B66" s="153"/>
      <c r="C66" s="153"/>
      <c r="D66" s="157" t="s">
        <v>549</v>
      </c>
      <c r="E66" s="155"/>
      <c r="F66" s="155"/>
      <c r="G66" s="155"/>
      <c r="H66" s="155"/>
      <c r="I66" s="155"/>
      <c r="J66" s="155"/>
      <c r="K66" s="155"/>
      <c r="L66" s="155"/>
      <c r="M66" s="155"/>
      <c r="N66" s="156"/>
      <c r="O66" s="621"/>
      <c r="P66" s="622"/>
      <c r="Q66" s="622"/>
      <c r="R66" s="622"/>
      <c r="S66" s="622"/>
      <c r="T66" s="622"/>
      <c r="U66" s="602"/>
      <c r="V66" s="602"/>
      <c r="W66" s="602"/>
      <c r="X66" s="602"/>
      <c r="Y66" s="602"/>
      <c r="Z66" s="602"/>
      <c r="AA66" s="601"/>
      <c r="AB66" s="601"/>
      <c r="AC66" s="601"/>
      <c r="AD66" s="601"/>
      <c r="AE66" s="601"/>
      <c r="AF66" s="601"/>
      <c r="AG66" s="602"/>
      <c r="AH66" s="602"/>
      <c r="AI66" s="602"/>
      <c r="AJ66" s="602"/>
      <c r="AK66" s="602"/>
      <c r="AL66" s="602"/>
    </row>
    <row r="67" spans="1:38" ht="16.5" customHeight="1" x14ac:dyDescent="0.45">
      <c r="A67" s="138" t="s">
        <v>550</v>
      </c>
      <c r="B67" s="153"/>
      <c r="C67" s="153"/>
      <c r="D67" s="157" t="s">
        <v>551</v>
      </c>
      <c r="E67" s="155"/>
      <c r="F67" s="155"/>
      <c r="G67" s="155"/>
      <c r="H67" s="155"/>
      <c r="I67" s="155"/>
      <c r="J67" s="155"/>
      <c r="K67" s="155"/>
      <c r="L67" s="155"/>
      <c r="M67" s="155"/>
      <c r="N67" s="156"/>
      <c r="O67" s="621"/>
      <c r="P67" s="622"/>
      <c r="Q67" s="622"/>
      <c r="R67" s="622"/>
      <c r="S67" s="622"/>
      <c r="T67" s="622"/>
      <c r="U67" s="602"/>
      <c r="V67" s="602"/>
      <c r="W67" s="602"/>
      <c r="X67" s="602"/>
      <c r="Y67" s="602"/>
      <c r="Z67" s="602"/>
      <c r="AA67" s="601"/>
      <c r="AB67" s="601"/>
      <c r="AC67" s="601"/>
      <c r="AD67" s="601"/>
      <c r="AE67" s="601"/>
      <c r="AF67" s="601"/>
      <c r="AG67" s="602"/>
      <c r="AH67" s="602"/>
      <c r="AI67" s="602"/>
      <c r="AJ67" s="602"/>
      <c r="AK67" s="602"/>
      <c r="AL67" s="602"/>
    </row>
    <row r="68" spans="1:38" ht="16.5" customHeight="1" x14ac:dyDescent="0.45">
      <c r="A68" s="138" t="s">
        <v>552</v>
      </c>
      <c r="B68" s="153"/>
      <c r="C68" s="153"/>
      <c r="D68" s="157" t="s">
        <v>527</v>
      </c>
      <c r="E68" s="155"/>
      <c r="F68" s="155"/>
      <c r="G68" s="155"/>
      <c r="H68" s="155"/>
      <c r="I68" s="155"/>
      <c r="J68" s="155"/>
      <c r="K68" s="155"/>
      <c r="L68" s="155"/>
      <c r="M68" s="155"/>
      <c r="N68" s="156"/>
      <c r="O68" s="621"/>
      <c r="P68" s="622"/>
      <c r="Q68" s="622"/>
      <c r="R68" s="622"/>
      <c r="S68" s="622"/>
      <c r="T68" s="622"/>
      <c r="U68" s="602"/>
      <c r="V68" s="602"/>
      <c r="W68" s="602"/>
      <c r="X68" s="602"/>
      <c r="Y68" s="602"/>
      <c r="Z68" s="602"/>
      <c r="AA68" s="601"/>
      <c r="AB68" s="601"/>
      <c r="AC68" s="601"/>
      <c r="AD68" s="601"/>
      <c r="AE68" s="601"/>
      <c r="AF68" s="601"/>
      <c r="AG68" s="602"/>
      <c r="AH68" s="602"/>
      <c r="AI68" s="602"/>
      <c r="AJ68" s="602"/>
      <c r="AK68" s="602"/>
      <c r="AL68" s="602"/>
    </row>
    <row r="69" spans="1:38" ht="16.5" customHeight="1" x14ac:dyDescent="0.45">
      <c r="A69" s="138" t="s">
        <v>553</v>
      </c>
      <c r="B69" s="153"/>
      <c r="C69" s="153"/>
      <c r="D69" s="157" t="s">
        <v>529</v>
      </c>
      <c r="E69" s="155"/>
      <c r="F69" s="155"/>
      <c r="G69" s="155"/>
      <c r="H69" s="155"/>
      <c r="I69" s="155"/>
      <c r="J69" s="155"/>
      <c r="K69" s="155"/>
      <c r="L69" s="155"/>
      <c r="M69" s="155"/>
      <c r="N69" s="156"/>
      <c r="O69" s="621"/>
      <c r="P69" s="622"/>
      <c r="Q69" s="622"/>
      <c r="R69" s="622"/>
      <c r="S69" s="622"/>
      <c r="T69" s="622"/>
      <c r="U69" s="602"/>
      <c r="V69" s="602"/>
      <c r="W69" s="602"/>
      <c r="X69" s="602"/>
      <c r="Y69" s="602"/>
      <c r="Z69" s="602"/>
      <c r="AA69" s="601"/>
      <c r="AB69" s="601"/>
      <c r="AC69" s="601"/>
      <c r="AD69" s="601"/>
      <c r="AE69" s="601"/>
      <c r="AF69" s="601"/>
      <c r="AG69" s="602"/>
      <c r="AH69" s="602"/>
      <c r="AI69" s="602"/>
      <c r="AJ69" s="602"/>
      <c r="AK69" s="602"/>
      <c r="AL69" s="602"/>
    </row>
    <row r="70" spans="1:38" ht="16.5" customHeight="1" x14ac:dyDescent="0.45">
      <c r="A70" s="138" t="s">
        <v>554</v>
      </c>
      <c r="B70" s="153"/>
      <c r="C70" s="153"/>
      <c r="D70" s="157" t="s">
        <v>482</v>
      </c>
      <c r="E70" s="155"/>
      <c r="F70" s="155"/>
      <c r="G70" s="155"/>
      <c r="H70" s="155"/>
      <c r="I70" s="155"/>
      <c r="J70" s="155"/>
      <c r="K70" s="155"/>
      <c r="L70" s="155"/>
      <c r="M70" s="155"/>
      <c r="N70" s="156"/>
      <c r="O70" s="621"/>
      <c r="P70" s="622"/>
      <c r="Q70" s="622"/>
      <c r="R70" s="622"/>
      <c r="S70" s="622"/>
      <c r="T70" s="622"/>
      <c r="U70" s="602"/>
      <c r="V70" s="602"/>
      <c r="W70" s="602"/>
      <c r="X70" s="602"/>
      <c r="Y70" s="602"/>
      <c r="Z70" s="602"/>
      <c r="AA70" s="601"/>
      <c r="AB70" s="601"/>
      <c r="AC70" s="601"/>
      <c r="AD70" s="601"/>
      <c r="AE70" s="601"/>
      <c r="AF70" s="601"/>
      <c r="AG70" s="602"/>
      <c r="AH70" s="602"/>
      <c r="AI70" s="602"/>
      <c r="AJ70" s="602"/>
      <c r="AK70" s="602"/>
      <c r="AL70" s="602"/>
    </row>
    <row r="71" spans="1:38" ht="16.5" customHeight="1" x14ac:dyDescent="0.45">
      <c r="A71" s="138" t="s">
        <v>555</v>
      </c>
      <c r="B71" s="153"/>
      <c r="C71" s="153"/>
      <c r="D71" s="157" t="s">
        <v>556</v>
      </c>
      <c r="E71" s="155"/>
      <c r="F71" s="155"/>
      <c r="G71" s="155"/>
      <c r="H71" s="155"/>
      <c r="I71" s="155"/>
      <c r="J71" s="155"/>
      <c r="K71" s="155"/>
      <c r="L71" s="155"/>
      <c r="M71" s="155"/>
      <c r="N71" s="156"/>
      <c r="O71" s="620">
        <f>+O72+O73+O74</f>
        <v>0</v>
      </c>
      <c r="P71" s="602"/>
      <c r="Q71" s="602"/>
      <c r="R71" s="602"/>
      <c r="S71" s="602"/>
      <c r="T71" s="602"/>
      <c r="U71" s="602"/>
      <c r="V71" s="602"/>
      <c r="W71" s="602"/>
      <c r="X71" s="602"/>
      <c r="Y71" s="602"/>
      <c r="Z71" s="602"/>
      <c r="AA71" s="602">
        <f>+AA72+AA73+AA74</f>
        <v>0</v>
      </c>
      <c r="AB71" s="602"/>
      <c r="AC71" s="602"/>
      <c r="AD71" s="602"/>
      <c r="AE71" s="602"/>
      <c r="AF71" s="602"/>
      <c r="AG71" s="602"/>
      <c r="AH71" s="602"/>
      <c r="AI71" s="602"/>
      <c r="AJ71" s="602"/>
      <c r="AK71" s="602"/>
      <c r="AL71" s="602"/>
    </row>
    <row r="72" spans="1:38" ht="16.5" customHeight="1" x14ac:dyDescent="0.45">
      <c r="A72" s="138" t="s">
        <v>557</v>
      </c>
      <c r="B72" s="153"/>
      <c r="C72" s="153"/>
      <c r="D72" s="157" t="s">
        <v>558</v>
      </c>
      <c r="E72" s="155"/>
      <c r="F72" s="155"/>
      <c r="G72" s="155"/>
      <c r="H72" s="155"/>
      <c r="I72" s="155"/>
      <c r="J72" s="155"/>
      <c r="K72" s="155"/>
      <c r="L72" s="155"/>
      <c r="M72" s="155"/>
      <c r="N72" s="156"/>
      <c r="O72" s="600"/>
      <c r="P72" s="601"/>
      <c r="Q72" s="601"/>
      <c r="R72" s="601"/>
      <c r="S72" s="601"/>
      <c r="T72" s="601"/>
      <c r="U72" s="602"/>
      <c r="V72" s="602"/>
      <c r="W72" s="602"/>
      <c r="X72" s="602"/>
      <c r="Y72" s="602"/>
      <c r="Z72" s="602"/>
      <c r="AA72" s="601"/>
      <c r="AB72" s="601"/>
      <c r="AC72" s="601"/>
      <c r="AD72" s="601"/>
      <c r="AE72" s="601"/>
      <c r="AF72" s="601"/>
      <c r="AG72" s="602"/>
      <c r="AH72" s="602"/>
      <c r="AI72" s="602"/>
      <c r="AJ72" s="602"/>
      <c r="AK72" s="602"/>
      <c r="AL72" s="602"/>
    </row>
    <row r="73" spans="1:38" ht="16.5" customHeight="1" x14ac:dyDescent="0.45">
      <c r="A73" s="138" t="s">
        <v>559</v>
      </c>
      <c r="B73" s="153"/>
      <c r="C73" s="153"/>
      <c r="D73" s="157" t="s">
        <v>560</v>
      </c>
      <c r="E73" s="155"/>
      <c r="F73" s="155"/>
      <c r="G73" s="155"/>
      <c r="H73" s="155"/>
      <c r="I73" s="155"/>
      <c r="J73" s="155"/>
      <c r="K73" s="155"/>
      <c r="L73" s="155"/>
      <c r="M73" s="155"/>
      <c r="N73" s="156"/>
      <c r="O73" s="600"/>
      <c r="P73" s="601"/>
      <c r="Q73" s="601"/>
      <c r="R73" s="601"/>
      <c r="S73" s="601"/>
      <c r="T73" s="601"/>
      <c r="U73" s="602"/>
      <c r="V73" s="602"/>
      <c r="W73" s="602"/>
      <c r="X73" s="602"/>
      <c r="Y73" s="602"/>
      <c r="Z73" s="602"/>
      <c r="AA73" s="601"/>
      <c r="AB73" s="601"/>
      <c r="AC73" s="601"/>
      <c r="AD73" s="601"/>
      <c r="AE73" s="601"/>
      <c r="AF73" s="601"/>
      <c r="AG73" s="602"/>
      <c r="AH73" s="602"/>
      <c r="AI73" s="602"/>
      <c r="AJ73" s="602"/>
      <c r="AK73" s="602"/>
      <c r="AL73" s="602"/>
    </row>
    <row r="74" spans="1:38" ht="16.5" customHeight="1" x14ac:dyDescent="0.45">
      <c r="A74" s="138" t="s">
        <v>561</v>
      </c>
      <c r="B74" s="153"/>
      <c r="C74" s="153"/>
      <c r="D74" s="157" t="s">
        <v>482</v>
      </c>
      <c r="E74" s="155"/>
      <c r="F74" s="155"/>
      <c r="G74" s="155"/>
      <c r="H74" s="155"/>
      <c r="I74" s="155"/>
      <c r="J74" s="155"/>
      <c r="K74" s="155"/>
      <c r="L74" s="155"/>
      <c r="M74" s="155"/>
      <c r="N74" s="156"/>
      <c r="O74" s="600"/>
      <c r="P74" s="601"/>
      <c r="Q74" s="601"/>
      <c r="R74" s="601"/>
      <c r="S74" s="601"/>
      <c r="T74" s="601"/>
      <c r="U74" s="602"/>
      <c r="V74" s="602"/>
      <c r="W74" s="602"/>
      <c r="X74" s="602"/>
      <c r="Y74" s="602"/>
      <c r="Z74" s="602"/>
      <c r="AA74" s="601"/>
      <c r="AB74" s="601"/>
      <c r="AC74" s="601"/>
      <c r="AD74" s="601"/>
      <c r="AE74" s="601"/>
      <c r="AF74" s="601"/>
      <c r="AG74" s="602"/>
      <c r="AH74" s="602"/>
      <c r="AI74" s="602"/>
      <c r="AJ74" s="602"/>
      <c r="AK74" s="602"/>
      <c r="AL74" s="602"/>
    </row>
    <row r="75" spans="1:38" ht="16.5" customHeight="1" x14ac:dyDescent="0.45">
      <c r="A75" s="138" t="s">
        <v>562</v>
      </c>
      <c r="B75" s="153"/>
      <c r="C75" s="153"/>
      <c r="D75" s="157" t="s">
        <v>563</v>
      </c>
      <c r="E75" s="155"/>
      <c r="F75" s="155"/>
      <c r="G75" s="155"/>
      <c r="H75" s="155"/>
      <c r="I75" s="155"/>
      <c r="J75" s="155"/>
      <c r="K75" s="155"/>
      <c r="L75" s="155"/>
      <c r="M75" s="155"/>
      <c r="N75" s="156"/>
      <c r="O75" s="600"/>
      <c r="P75" s="601"/>
      <c r="Q75" s="601"/>
      <c r="R75" s="601"/>
      <c r="S75" s="601"/>
      <c r="T75" s="601"/>
      <c r="U75" s="602"/>
      <c r="V75" s="602"/>
      <c r="W75" s="602"/>
      <c r="X75" s="602"/>
      <c r="Y75" s="602"/>
      <c r="Z75" s="602"/>
      <c r="AA75" s="601"/>
      <c r="AB75" s="601"/>
      <c r="AC75" s="601"/>
      <c r="AD75" s="601"/>
      <c r="AE75" s="601"/>
      <c r="AF75" s="601"/>
      <c r="AG75" s="602"/>
      <c r="AH75" s="602"/>
      <c r="AI75" s="602"/>
      <c r="AJ75" s="602"/>
      <c r="AK75" s="602"/>
      <c r="AL75" s="602"/>
    </row>
    <row r="76" spans="1:38" ht="16.5" customHeight="1" x14ac:dyDescent="0.45">
      <c r="A76" s="138" t="s">
        <v>564</v>
      </c>
      <c r="B76" s="153"/>
      <c r="C76" s="153"/>
      <c r="D76" s="157" t="s">
        <v>565</v>
      </c>
      <c r="E76" s="155"/>
      <c r="F76" s="155"/>
      <c r="G76" s="155"/>
      <c r="H76" s="155"/>
      <c r="I76" s="155"/>
      <c r="J76" s="155"/>
      <c r="K76" s="155"/>
      <c r="L76" s="155"/>
      <c r="M76" s="155"/>
      <c r="N76" s="156"/>
      <c r="O76" s="600"/>
      <c r="P76" s="601"/>
      <c r="Q76" s="601"/>
      <c r="R76" s="601"/>
      <c r="S76" s="601"/>
      <c r="T76" s="601"/>
      <c r="U76" s="602"/>
      <c r="V76" s="602"/>
      <c r="W76" s="602"/>
      <c r="X76" s="602"/>
      <c r="Y76" s="602"/>
      <c r="Z76" s="602"/>
      <c r="AA76" s="601"/>
      <c r="AB76" s="601"/>
      <c r="AC76" s="601"/>
      <c r="AD76" s="601"/>
      <c r="AE76" s="601"/>
      <c r="AF76" s="601"/>
      <c r="AG76" s="602"/>
      <c r="AH76" s="602"/>
      <c r="AI76" s="602"/>
      <c r="AJ76" s="602"/>
      <c r="AK76" s="602"/>
      <c r="AL76" s="602"/>
    </row>
    <row r="77" spans="1:38" ht="16.5" customHeight="1" x14ac:dyDescent="0.45">
      <c r="A77" s="203" t="s">
        <v>1036</v>
      </c>
      <c r="B77" s="153"/>
      <c r="C77" s="153"/>
      <c r="D77" s="157" t="s">
        <v>1037</v>
      </c>
      <c r="E77" s="155"/>
      <c r="F77" s="155"/>
      <c r="G77" s="155"/>
      <c r="H77" s="155"/>
      <c r="I77" s="155"/>
      <c r="J77" s="155"/>
      <c r="K77" s="155"/>
      <c r="L77" s="155"/>
      <c r="M77" s="155"/>
      <c r="N77" s="156"/>
      <c r="O77" s="600"/>
      <c r="P77" s="601"/>
      <c r="Q77" s="601"/>
      <c r="R77" s="601"/>
      <c r="S77" s="601"/>
      <c r="T77" s="601"/>
      <c r="U77" s="602"/>
      <c r="V77" s="602"/>
      <c r="W77" s="602"/>
      <c r="X77" s="602"/>
      <c r="Y77" s="602"/>
      <c r="Z77" s="602"/>
      <c r="AA77" s="601"/>
      <c r="AB77" s="601"/>
      <c r="AC77" s="601"/>
      <c r="AD77" s="601"/>
      <c r="AE77" s="601"/>
      <c r="AF77" s="601"/>
      <c r="AG77" s="602"/>
      <c r="AH77" s="602"/>
      <c r="AI77" s="602"/>
      <c r="AJ77" s="602"/>
      <c r="AK77" s="602"/>
      <c r="AL77" s="602"/>
    </row>
    <row r="78" spans="1:38" ht="16.5" customHeight="1" x14ac:dyDescent="0.45">
      <c r="A78" s="138" t="s">
        <v>566</v>
      </c>
      <c r="B78" s="153"/>
      <c r="C78" s="153"/>
      <c r="D78" s="157" t="s">
        <v>1038</v>
      </c>
      <c r="E78" s="155"/>
      <c r="F78" s="155"/>
      <c r="G78" s="155"/>
      <c r="H78" s="155"/>
      <c r="I78" s="155"/>
      <c r="J78" s="155"/>
      <c r="K78" s="155"/>
      <c r="L78" s="155"/>
      <c r="M78" s="155"/>
      <c r="N78" s="156"/>
      <c r="O78" s="600"/>
      <c r="P78" s="601"/>
      <c r="Q78" s="601"/>
      <c r="R78" s="601"/>
      <c r="S78" s="601"/>
      <c r="T78" s="601"/>
      <c r="U78" s="602"/>
      <c r="V78" s="602"/>
      <c r="W78" s="602"/>
      <c r="X78" s="602"/>
      <c r="Y78" s="602"/>
      <c r="Z78" s="602"/>
      <c r="AA78" s="601"/>
      <c r="AB78" s="601"/>
      <c r="AC78" s="601"/>
      <c r="AD78" s="601"/>
      <c r="AE78" s="601"/>
      <c r="AF78" s="601"/>
      <c r="AG78" s="602"/>
      <c r="AH78" s="602"/>
      <c r="AI78" s="602"/>
      <c r="AJ78" s="602"/>
      <c r="AK78" s="602"/>
      <c r="AL78" s="602"/>
    </row>
    <row r="79" spans="1:38" ht="16.5" customHeight="1" x14ac:dyDescent="0.45">
      <c r="A79" s="138" t="s">
        <v>567</v>
      </c>
      <c r="B79" s="153"/>
      <c r="C79" s="153"/>
      <c r="D79" s="154" t="s">
        <v>568</v>
      </c>
      <c r="E79" s="155"/>
      <c r="F79" s="155"/>
      <c r="G79" s="155"/>
      <c r="H79" s="155"/>
      <c r="I79" s="155"/>
      <c r="J79" s="155"/>
      <c r="K79" s="155"/>
      <c r="L79" s="155"/>
      <c r="M79" s="155"/>
      <c r="N79" s="156"/>
      <c r="O79" s="620"/>
      <c r="P79" s="602"/>
      <c r="Q79" s="602"/>
      <c r="R79" s="602"/>
      <c r="S79" s="602"/>
      <c r="T79" s="602"/>
      <c r="U79" s="602">
        <f>U12+U36</f>
        <v>725325311393</v>
      </c>
      <c r="V79" s="602"/>
      <c r="W79" s="602"/>
      <c r="X79" s="602"/>
      <c r="Y79" s="602"/>
      <c r="Z79" s="602"/>
      <c r="AA79" s="602"/>
      <c r="AB79" s="602"/>
      <c r="AC79" s="602"/>
      <c r="AD79" s="602"/>
      <c r="AE79" s="602"/>
      <c r="AF79" s="602"/>
      <c r="AG79" s="602">
        <f>AG12+AG36</f>
        <v>704895033439</v>
      </c>
      <c r="AH79" s="602"/>
      <c r="AI79" s="602"/>
      <c r="AJ79" s="602"/>
      <c r="AK79" s="602"/>
      <c r="AL79" s="602"/>
    </row>
    <row r="80" spans="1:38" ht="16.5" customHeight="1" x14ac:dyDescent="0.45">
      <c r="A80" s="138"/>
      <c r="B80" s="153"/>
      <c r="C80" s="153"/>
      <c r="D80" s="154" t="s">
        <v>569</v>
      </c>
      <c r="E80" s="155"/>
      <c r="F80" s="155"/>
      <c r="G80" s="155"/>
      <c r="H80" s="155"/>
      <c r="I80" s="155"/>
      <c r="J80" s="155"/>
      <c r="K80" s="155"/>
      <c r="L80" s="155"/>
      <c r="M80" s="155"/>
      <c r="N80" s="156"/>
      <c r="O80" s="615"/>
      <c r="P80" s="614"/>
      <c r="Q80" s="614"/>
      <c r="R80" s="614"/>
      <c r="S80" s="614"/>
      <c r="T80" s="614"/>
      <c r="U80" s="614"/>
      <c r="V80" s="614"/>
      <c r="W80" s="614"/>
      <c r="X80" s="614"/>
      <c r="Y80" s="614"/>
      <c r="Z80" s="614"/>
      <c r="AA80" s="614"/>
      <c r="AB80" s="614"/>
      <c r="AC80" s="614"/>
      <c r="AD80" s="614"/>
      <c r="AE80" s="614"/>
      <c r="AF80" s="614"/>
      <c r="AG80" s="614"/>
      <c r="AH80" s="614"/>
      <c r="AI80" s="614"/>
      <c r="AJ80" s="614"/>
      <c r="AK80" s="614"/>
      <c r="AL80" s="614"/>
    </row>
    <row r="81" spans="1:38" ht="16.5" customHeight="1" x14ac:dyDescent="0.45">
      <c r="A81" s="138" t="s">
        <v>570</v>
      </c>
      <c r="B81" s="153"/>
      <c r="C81" s="153"/>
      <c r="D81" s="154" t="s">
        <v>571</v>
      </c>
      <c r="E81" s="155"/>
      <c r="F81" s="155"/>
      <c r="G81" s="155"/>
      <c r="H81" s="155"/>
      <c r="I81" s="155"/>
      <c r="J81" s="155"/>
      <c r="K81" s="155"/>
      <c r="L81" s="155"/>
      <c r="M81" s="155"/>
      <c r="N81" s="156"/>
      <c r="O81" s="615"/>
      <c r="P81" s="614"/>
      <c r="Q81" s="614"/>
      <c r="R81" s="614"/>
      <c r="S81" s="614"/>
      <c r="T81" s="614"/>
      <c r="U81" s="614">
        <f>+O82+O83+O84+O85+O86+O87+O88+O89+O90+O91+O92+O93+O94+O95+O96+O97+O98+O99</f>
        <v>922371809</v>
      </c>
      <c r="V81" s="614"/>
      <c r="W81" s="614"/>
      <c r="X81" s="614"/>
      <c r="Y81" s="614"/>
      <c r="Z81" s="614"/>
      <c r="AA81" s="614"/>
      <c r="AB81" s="614"/>
      <c r="AC81" s="614"/>
      <c r="AD81" s="614"/>
      <c r="AE81" s="614"/>
      <c r="AF81" s="614"/>
      <c r="AG81" s="614">
        <f>+AA82+AA83+AA84+AA85+AA86+AA87+AA88+AA89+AA90+AA91+AA92+AA93+AA94+AA95+AA96+AA97+AA98+AA99</f>
        <v>70546700</v>
      </c>
      <c r="AH81" s="614"/>
      <c r="AI81" s="614"/>
      <c r="AJ81" s="614"/>
      <c r="AK81" s="614"/>
      <c r="AL81" s="614"/>
    </row>
    <row r="82" spans="1:38" ht="16.5" customHeight="1" x14ac:dyDescent="0.45">
      <c r="A82" s="138" t="s">
        <v>572</v>
      </c>
      <c r="B82" s="153"/>
      <c r="C82" s="153"/>
      <c r="D82" s="157" t="s">
        <v>573</v>
      </c>
      <c r="E82" s="155"/>
      <c r="F82" s="155"/>
      <c r="G82" s="155"/>
      <c r="H82" s="155"/>
      <c r="I82" s="155"/>
      <c r="J82" s="155"/>
      <c r="K82" s="155"/>
      <c r="L82" s="155"/>
      <c r="M82" s="155"/>
      <c r="N82" s="156"/>
      <c r="O82" s="612"/>
      <c r="P82" s="613"/>
      <c r="Q82" s="613"/>
      <c r="R82" s="613"/>
      <c r="S82" s="613"/>
      <c r="T82" s="613"/>
      <c r="U82" s="614"/>
      <c r="V82" s="614"/>
      <c r="W82" s="614"/>
      <c r="X82" s="614"/>
      <c r="Y82" s="614"/>
      <c r="Z82" s="614"/>
      <c r="AA82" s="613"/>
      <c r="AB82" s="613"/>
      <c r="AC82" s="613"/>
      <c r="AD82" s="613"/>
      <c r="AE82" s="613"/>
      <c r="AF82" s="613"/>
      <c r="AG82" s="614"/>
      <c r="AH82" s="614"/>
      <c r="AI82" s="614"/>
      <c r="AJ82" s="614"/>
      <c r="AK82" s="614"/>
      <c r="AL82" s="614"/>
    </row>
    <row r="83" spans="1:38" ht="16.5" customHeight="1" x14ac:dyDescent="0.45">
      <c r="A83" s="138" t="s">
        <v>574</v>
      </c>
      <c r="B83" s="153"/>
      <c r="C83" s="153"/>
      <c r="D83" s="157" t="s">
        <v>575</v>
      </c>
      <c r="E83" s="155"/>
      <c r="F83" s="155"/>
      <c r="G83" s="155"/>
      <c r="H83" s="155"/>
      <c r="I83" s="155"/>
      <c r="J83" s="155"/>
      <c r="K83" s="155"/>
      <c r="L83" s="155"/>
      <c r="M83" s="155"/>
      <c r="N83" s="156"/>
      <c r="O83" s="612"/>
      <c r="P83" s="613"/>
      <c r="Q83" s="613"/>
      <c r="R83" s="613"/>
      <c r="S83" s="613"/>
      <c r="T83" s="613"/>
      <c r="U83" s="614"/>
      <c r="V83" s="614"/>
      <c r="W83" s="614"/>
      <c r="X83" s="614"/>
      <c r="Y83" s="614"/>
      <c r="Z83" s="614"/>
      <c r="AA83" s="613"/>
      <c r="AB83" s="613"/>
      <c r="AC83" s="613"/>
      <c r="AD83" s="613"/>
      <c r="AE83" s="613"/>
      <c r="AF83" s="613"/>
      <c r="AG83" s="614"/>
      <c r="AH83" s="614"/>
      <c r="AI83" s="614"/>
      <c r="AJ83" s="614"/>
      <c r="AK83" s="614"/>
      <c r="AL83" s="614"/>
    </row>
    <row r="84" spans="1:38" ht="16.5" customHeight="1" x14ac:dyDescent="0.45">
      <c r="A84" s="138" t="s">
        <v>576</v>
      </c>
      <c r="B84" s="153"/>
      <c r="C84" s="153"/>
      <c r="D84" s="157" t="s">
        <v>577</v>
      </c>
      <c r="E84" s="155"/>
      <c r="F84" s="155"/>
      <c r="G84" s="155"/>
      <c r="H84" s="155"/>
      <c r="I84" s="155"/>
      <c r="J84" s="155"/>
      <c r="K84" s="155"/>
      <c r="L84" s="155"/>
      <c r="M84" s="155"/>
      <c r="N84" s="156"/>
      <c r="O84" s="612"/>
      <c r="P84" s="613"/>
      <c r="Q84" s="613"/>
      <c r="R84" s="613"/>
      <c r="S84" s="613"/>
      <c r="T84" s="613"/>
      <c r="U84" s="614"/>
      <c r="V84" s="614"/>
      <c r="W84" s="614"/>
      <c r="X84" s="614"/>
      <c r="Y84" s="614"/>
      <c r="Z84" s="614"/>
      <c r="AA84" s="613"/>
      <c r="AB84" s="613"/>
      <c r="AC84" s="613"/>
      <c r="AD84" s="613"/>
      <c r="AE84" s="613"/>
      <c r="AF84" s="613"/>
      <c r="AG84" s="614"/>
      <c r="AH84" s="614"/>
      <c r="AI84" s="614"/>
      <c r="AJ84" s="614"/>
      <c r="AK84" s="614"/>
      <c r="AL84" s="614"/>
    </row>
    <row r="85" spans="1:38" ht="16.5" customHeight="1" x14ac:dyDescent="0.45">
      <c r="A85" s="138" t="s">
        <v>578</v>
      </c>
      <c r="B85" s="153"/>
      <c r="C85" s="153"/>
      <c r="D85" s="157" t="s">
        <v>579</v>
      </c>
      <c r="E85" s="155"/>
      <c r="F85" s="155"/>
      <c r="G85" s="155"/>
      <c r="H85" s="155"/>
      <c r="I85" s="155"/>
      <c r="J85" s="155"/>
      <c r="K85" s="155"/>
      <c r="L85" s="155"/>
      <c r="M85" s="155"/>
      <c r="N85" s="156"/>
      <c r="O85" s="612"/>
      <c r="P85" s="613"/>
      <c r="Q85" s="613"/>
      <c r="R85" s="613"/>
      <c r="S85" s="613"/>
      <c r="T85" s="613"/>
      <c r="U85" s="614"/>
      <c r="V85" s="614"/>
      <c r="W85" s="614"/>
      <c r="X85" s="614"/>
      <c r="Y85" s="614"/>
      <c r="Z85" s="614"/>
      <c r="AA85" s="613"/>
      <c r="AB85" s="613"/>
      <c r="AC85" s="613"/>
      <c r="AD85" s="613"/>
      <c r="AE85" s="613"/>
      <c r="AF85" s="613"/>
      <c r="AG85" s="614"/>
      <c r="AH85" s="614"/>
      <c r="AI85" s="614"/>
      <c r="AJ85" s="614"/>
      <c r="AK85" s="614"/>
      <c r="AL85" s="614"/>
    </row>
    <row r="86" spans="1:38" ht="16.5" customHeight="1" x14ac:dyDescent="0.45">
      <c r="A86" s="138" t="s">
        <v>580</v>
      </c>
      <c r="B86" s="153"/>
      <c r="C86" s="153"/>
      <c r="D86" s="157" t="s">
        <v>581</v>
      </c>
      <c r="E86" s="155"/>
      <c r="F86" s="155"/>
      <c r="G86" s="155"/>
      <c r="H86" s="155"/>
      <c r="I86" s="155"/>
      <c r="J86" s="155"/>
      <c r="K86" s="155"/>
      <c r="L86" s="155"/>
      <c r="M86" s="155"/>
      <c r="N86" s="156"/>
      <c r="O86" s="612"/>
      <c r="P86" s="613"/>
      <c r="Q86" s="613"/>
      <c r="R86" s="613"/>
      <c r="S86" s="613"/>
      <c r="T86" s="613"/>
      <c r="U86" s="614"/>
      <c r="V86" s="614"/>
      <c r="W86" s="614"/>
      <c r="X86" s="614"/>
      <c r="Y86" s="614"/>
      <c r="Z86" s="614"/>
      <c r="AA86" s="613"/>
      <c r="AB86" s="613"/>
      <c r="AC86" s="613"/>
      <c r="AD86" s="613"/>
      <c r="AE86" s="613"/>
      <c r="AF86" s="613"/>
      <c r="AG86" s="614"/>
      <c r="AH86" s="614"/>
      <c r="AI86" s="614"/>
      <c r="AJ86" s="614"/>
      <c r="AK86" s="614"/>
      <c r="AL86" s="614"/>
    </row>
    <row r="87" spans="1:38" ht="16.5" customHeight="1" x14ac:dyDescent="0.45">
      <c r="A87" s="138" t="s">
        <v>582</v>
      </c>
      <c r="B87" s="153"/>
      <c r="C87" s="153"/>
      <c r="D87" s="157" t="s">
        <v>583</v>
      </c>
      <c r="E87" s="155"/>
      <c r="F87" s="155"/>
      <c r="G87" s="155"/>
      <c r="H87" s="155"/>
      <c r="I87" s="155"/>
      <c r="J87" s="155"/>
      <c r="K87" s="155"/>
      <c r="L87" s="155"/>
      <c r="M87" s="155"/>
      <c r="N87" s="156"/>
      <c r="O87" s="616">
        <v>750843383</v>
      </c>
      <c r="P87" s="617"/>
      <c r="Q87" s="617"/>
      <c r="R87" s="617"/>
      <c r="S87" s="617"/>
      <c r="T87" s="612"/>
      <c r="U87" s="618"/>
      <c r="V87" s="619"/>
      <c r="W87" s="619"/>
      <c r="X87" s="619"/>
      <c r="Y87" s="619"/>
      <c r="Z87" s="615"/>
      <c r="AA87" s="616">
        <v>69758000</v>
      </c>
      <c r="AB87" s="617"/>
      <c r="AC87" s="617"/>
      <c r="AD87" s="617"/>
      <c r="AE87" s="617"/>
      <c r="AF87" s="612"/>
      <c r="AG87" s="618"/>
      <c r="AH87" s="619"/>
      <c r="AI87" s="619"/>
      <c r="AJ87" s="619"/>
      <c r="AK87" s="619"/>
      <c r="AL87" s="615"/>
    </row>
    <row r="88" spans="1:38" ht="16.5" customHeight="1" x14ac:dyDescent="0.45">
      <c r="A88" s="138" t="s">
        <v>584</v>
      </c>
      <c r="B88" s="153"/>
      <c r="C88" s="153"/>
      <c r="D88" s="157" t="s">
        <v>585</v>
      </c>
      <c r="E88" s="155"/>
      <c r="F88" s="155"/>
      <c r="G88" s="155"/>
      <c r="H88" s="155"/>
      <c r="I88" s="155"/>
      <c r="J88" s="155"/>
      <c r="K88" s="155"/>
      <c r="L88" s="155"/>
      <c r="M88" s="155"/>
      <c r="N88" s="156"/>
      <c r="O88" s="612">
        <v>170739726</v>
      </c>
      <c r="P88" s="613"/>
      <c r="Q88" s="613"/>
      <c r="R88" s="613"/>
      <c r="S88" s="613"/>
      <c r="T88" s="613"/>
      <c r="U88" s="614"/>
      <c r="V88" s="614"/>
      <c r="W88" s="614"/>
      <c r="X88" s="614"/>
      <c r="Y88" s="614"/>
      <c r="Z88" s="614"/>
      <c r="AA88" s="613"/>
      <c r="AB88" s="613"/>
      <c r="AC88" s="613"/>
      <c r="AD88" s="613"/>
      <c r="AE88" s="613"/>
      <c r="AF88" s="613"/>
      <c r="AG88" s="614"/>
      <c r="AH88" s="614"/>
      <c r="AI88" s="614"/>
      <c r="AJ88" s="614"/>
      <c r="AK88" s="614"/>
      <c r="AL88" s="614"/>
    </row>
    <row r="89" spans="1:38" ht="16.5" customHeight="1" x14ac:dyDescent="0.45">
      <c r="A89" s="138" t="s">
        <v>586</v>
      </c>
      <c r="B89" s="153"/>
      <c r="C89" s="153"/>
      <c r="D89" s="157" t="s">
        <v>587</v>
      </c>
      <c r="E89" s="155"/>
      <c r="F89" s="155"/>
      <c r="G89" s="155"/>
      <c r="H89" s="155"/>
      <c r="I89" s="155"/>
      <c r="J89" s="155"/>
      <c r="K89" s="155"/>
      <c r="L89" s="155"/>
      <c r="M89" s="155"/>
      <c r="N89" s="156"/>
      <c r="O89" s="612">
        <v>788700</v>
      </c>
      <c r="P89" s="613"/>
      <c r="Q89" s="613"/>
      <c r="R89" s="613"/>
      <c r="S89" s="613"/>
      <c r="T89" s="613"/>
      <c r="U89" s="614"/>
      <c r="V89" s="614"/>
      <c r="W89" s="614"/>
      <c r="X89" s="614"/>
      <c r="Y89" s="614"/>
      <c r="Z89" s="614"/>
      <c r="AA89" s="613">
        <v>788700</v>
      </c>
      <c r="AB89" s="613"/>
      <c r="AC89" s="613"/>
      <c r="AD89" s="613"/>
      <c r="AE89" s="613"/>
      <c r="AF89" s="613"/>
      <c r="AG89" s="614"/>
      <c r="AH89" s="614"/>
      <c r="AI89" s="614"/>
      <c r="AJ89" s="614"/>
      <c r="AK89" s="614"/>
      <c r="AL89" s="614"/>
    </row>
    <row r="90" spans="1:38" ht="16.5" customHeight="1" x14ac:dyDescent="0.45">
      <c r="A90" s="138" t="s">
        <v>588</v>
      </c>
      <c r="B90" s="153"/>
      <c r="C90" s="153"/>
      <c r="D90" s="157" t="s">
        <v>589</v>
      </c>
      <c r="E90" s="155"/>
      <c r="F90" s="155"/>
      <c r="G90" s="155"/>
      <c r="H90" s="155"/>
      <c r="I90" s="155"/>
      <c r="J90" s="155"/>
      <c r="K90" s="155"/>
      <c r="L90" s="155"/>
      <c r="M90" s="155"/>
      <c r="N90" s="156"/>
      <c r="O90" s="612"/>
      <c r="P90" s="613"/>
      <c r="Q90" s="613"/>
      <c r="R90" s="613"/>
      <c r="S90" s="613"/>
      <c r="T90" s="613"/>
      <c r="U90" s="614"/>
      <c r="V90" s="614"/>
      <c r="W90" s="614"/>
      <c r="X90" s="614"/>
      <c r="Y90" s="614"/>
      <c r="Z90" s="614"/>
      <c r="AA90" s="613"/>
      <c r="AB90" s="613"/>
      <c r="AC90" s="613"/>
      <c r="AD90" s="613"/>
      <c r="AE90" s="613"/>
      <c r="AF90" s="613"/>
      <c r="AG90" s="614"/>
      <c r="AH90" s="614"/>
      <c r="AI90" s="614"/>
      <c r="AJ90" s="614"/>
      <c r="AK90" s="614"/>
      <c r="AL90" s="614"/>
    </row>
    <row r="91" spans="1:38" ht="16.5" customHeight="1" x14ac:dyDescent="0.45">
      <c r="A91" s="138" t="s">
        <v>590</v>
      </c>
      <c r="B91" s="153"/>
      <c r="C91" s="153"/>
      <c r="D91" s="157" t="s">
        <v>591</v>
      </c>
      <c r="E91" s="155"/>
      <c r="F91" s="155"/>
      <c r="G91" s="155"/>
      <c r="H91" s="155"/>
      <c r="I91" s="155"/>
      <c r="J91" s="155"/>
      <c r="K91" s="155"/>
      <c r="L91" s="155"/>
      <c r="M91" s="155"/>
      <c r="N91" s="156"/>
      <c r="O91" s="612"/>
      <c r="P91" s="613"/>
      <c r="Q91" s="613"/>
      <c r="R91" s="613"/>
      <c r="S91" s="613"/>
      <c r="T91" s="613"/>
      <c r="U91" s="614"/>
      <c r="V91" s="614"/>
      <c r="W91" s="614"/>
      <c r="X91" s="614"/>
      <c r="Y91" s="614"/>
      <c r="Z91" s="614"/>
      <c r="AA91" s="613"/>
      <c r="AB91" s="613"/>
      <c r="AC91" s="613"/>
      <c r="AD91" s="613"/>
      <c r="AE91" s="613"/>
      <c r="AF91" s="613"/>
      <c r="AG91" s="614"/>
      <c r="AH91" s="614"/>
      <c r="AI91" s="614"/>
      <c r="AJ91" s="614"/>
      <c r="AK91" s="614"/>
      <c r="AL91" s="614"/>
    </row>
    <row r="92" spans="1:38" ht="16.5" customHeight="1" x14ac:dyDescent="0.45">
      <c r="A92" s="138" t="s">
        <v>592</v>
      </c>
      <c r="B92" s="153"/>
      <c r="C92" s="153"/>
      <c r="D92" s="157" t="s">
        <v>593</v>
      </c>
      <c r="E92" s="155"/>
      <c r="F92" s="155"/>
      <c r="G92" s="155"/>
      <c r="H92" s="155"/>
      <c r="I92" s="155"/>
      <c r="J92" s="155"/>
      <c r="K92" s="155"/>
      <c r="L92" s="155"/>
      <c r="M92" s="155"/>
      <c r="N92" s="156"/>
      <c r="O92" s="612"/>
      <c r="P92" s="613"/>
      <c r="Q92" s="613"/>
      <c r="R92" s="613"/>
      <c r="S92" s="613"/>
      <c r="T92" s="613"/>
      <c r="U92" s="614"/>
      <c r="V92" s="614"/>
      <c r="W92" s="614"/>
      <c r="X92" s="614"/>
      <c r="Y92" s="614"/>
      <c r="Z92" s="614"/>
      <c r="AA92" s="613"/>
      <c r="AB92" s="613"/>
      <c r="AC92" s="613"/>
      <c r="AD92" s="613"/>
      <c r="AE92" s="613"/>
      <c r="AF92" s="613"/>
      <c r="AG92" s="614"/>
      <c r="AH92" s="614"/>
      <c r="AI92" s="614"/>
      <c r="AJ92" s="614"/>
      <c r="AK92" s="614"/>
      <c r="AL92" s="614"/>
    </row>
    <row r="93" spans="1:38" ht="16.5" customHeight="1" x14ac:dyDescent="0.45">
      <c r="A93" s="138" t="s">
        <v>594</v>
      </c>
      <c r="B93" s="153"/>
      <c r="C93" s="153"/>
      <c r="D93" s="157" t="s">
        <v>595</v>
      </c>
      <c r="E93" s="155"/>
      <c r="F93" s="155"/>
      <c r="G93" s="155"/>
      <c r="H93" s="155"/>
      <c r="I93" s="155"/>
      <c r="J93" s="155"/>
      <c r="K93" s="155"/>
      <c r="L93" s="155"/>
      <c r="M93" s="155"/>
      <c r="N93" s="156"/>
      <c r="O93" s="612"/>
      <c r="P93" s="613"/>
      <c r="Q93" s="613"/>
      <c r="R93" s="613"/>
      <c r="S93" s="613"/>
      <c r="T93" s="613"/>
      <c r="U93" s="614"/>
      <c r="V93" s="614"/>
      <c r="W93" s="614"/>
      <c r="X93" s="614"/>
      <c r="Y93" s="614"/>
      <c r="Z93" s="614"/>
      <c r="AA93" s="613"/>
      <c r="AB93" s="613"/>
      <c r="AC93" s="613"/>
      <c r="AD93" s="613"/>
      <c r="AE93" s="613"/>
      <c r="AF93" s="613"/>
      <c r="AG93" s="614"/>
      <c r="AH93" s="614"/>
      <c r="AI93" s="614"/>
      <c r="AJ93" s="614"/>
      <c r="AK93" s="614"/>
      <c r="AL93" s="614"/>
    </row>
    <row r="94" spans="1:38" ht="16.5" customHeight="1" x14ac:dyDescent="0.45">
      <c r="A94" s="138" t="s">
        <v>596</v>
      </c>
      <c r="B94" s="153"/>
      <c r="C94" s="153"/>
      <c r="D94" s="157" t="s">
        <v>597</v>
      </c>
      <c r="E94" s="155"/>
      <c r="F94" s="155"/>
      <c r="G94" s="155"/>
      <c r="H94" s="155"/>
      <c r="I94" s="155"/>
      <c r="J94" s="155"/>
      <c r="K94" s="155"/>
      <c r="L94" s="155"/>
      <c r="M94" s="155"/>
      <c r="N94" s="156"/>
      <c r="O94" s="612"/>
      <c r="P94" s="613"/>
      <c r="Q94" s="613"/>
      <c r="R94" s="613"/>
      <c r="S94" s="613"/>
      <c r="T94" s="613"/>
      <c r="U94" s="614"/>
      <c r="V94" s="614"/>
      <c r="W94" s="614"/>
      <c r="X94" s="614"/>
      <c r="Y94" s="614"/>
      <c r="Z94" s="614"/>
      <c r="AA94" s="613"/>
      <c r="AB94" s="613"/>
      <c r="AC94" s="613"/>
      <c r="AD94" s="613"/>
      <c r="AE94" s="613"/>
      <c r="AF94" s="613"/>
      <c r="AG94" s="614"/>
      <c r="AH94" s="614"/>
      <c r="AI94" s="614"/>
      <c r="AJ94" s="614"/>
      <c r="AK94" s="614"/>
      <c r="AL94" s="614"/>
    </row>
    <row r="95" spans="1:38" ht="16.5" customHeight="1" x14ac:dyDescent="0.45">
      <c r="A95" s="138" t="s">
        <v>598</v>
      </c>
      <c r="B95" s="153"/>
      <c r="C95" s="153"/>
      <c r="D95" s="157" t="s">
        <v>599</v>
      </c>
      <c r="E95" s="155"/>
      <c r="F95" s="155"/>
      <c r="G95" s="155"/>
      <c r="H95" s="155"/>
      <c r="I95" s="155"/>
      <c r="J95" s="155"/>
      <c r="K95" s="155"/>
      <c r="L95" s="155"/>
      <c r="M95" s="155"/>
      <c r="N95" s="156"/>
      <c r="O95" s="612"/>
      <c r="P95" s="613"/>
      <c r="Q95" s="613"/>
      <c r="R95" s="613"/>
      <c r="S95" s="613"/>
      <c r="T95" s="613"/>
      <c r="U95" s="614"/>
      <c r="V95" s="614"/>
      <c r="W95" s="614"/>
      <c r="X95" s="614"/>
      <c r="Y95" s="614"/>
      <c r="Z95" s="614"/>
      <c r="AA95" s="613"/>
      <c r="AB95" s="613"/>
      <c r="AC95" s="613"/>
      <c r="AD95" s="613"/>
      <c r="AE95" s="613"/>
      <c r="AF95" s="613"/>
      <c r="AG95" s="614"/>
      <c r="AH95" s="614"/>
      <c r="AI95" s="614"/>
      <c r="AJ95" s="614"/>
      <c r="AK95" s="614"/>
      <c r="AL95" s="614"/>
    </row>
    <row r="96" spans="1:38" ht="16.5" customHeight="1" x14ac:dyDescent="0.45">
      <c r="A96" s="138" t="s">
        <v>600</v>
      </c>
      <c r="B96" s="153"/>
      <c r="C96" s="153"/>
      <c r="D96" s="157" t="s">
        <v>601</v>
      </c>
      <c r="E96" s="155"/>
      <c r="F96" s="155"/>
      <c r="G96" s="155"/>
      <c r="H96" s="155"/>
      <c r="I96" s="155"/>
      <c r="J96" s="155"/>
      <c r="K96" s="155"/>
      <c r="L96" s="155"/>
      <c r="M96" s="155"/>
      <c r="N96" s="156"/>
      <c r="O96" s="612"/>
      <c r="P96" s="613"/>
      <c r="Q96" s="613"/>
      <c r="R96" s="613"/>
      <c r="S96" s="613"/>
      <c r="T96" s="613"/>
      <c r="U96" s="614"/>
      <c r="V96" s="614"/>
      <c r="W96" s="614"/>
      <c r="X96" s="614"/>
      <c r="Y96" s="614"/>
      <c r="Z96" s="614"/>
      <c r="AA96" s="613"/>
      <c r="AB96" s="613"/>
      <c r="AC96" s="613"/>
      <c r="AD96" s="613"/>
      <c r="AE96" s="613"/>
      <c r="AF96" s="613"/>
      <c r="AG96" s="614"/>
      <c r="AH96" s="614"/>
      <c r="AI96" s="614"/>
      <c r="AJ96" s="614"/>
      <c r="AK96" s="614"/>
      <c r="AL96" s="614"/>
    </row>
    <row r="97" spans="1:38" ht="16.5" customHeight="1" x14ac:dyDescent="0.45">
      <c r="A97" s="138" t="s">
        <v>602</v>
      </c>
      <c r="B97" s="153"/>
      <c r="C97" s="153"/>
      <c r="D97" s="157" t="s">
        <v>603</v>
      </c>
      <c r="E97" s="155"/>
      <c r="F97" s="155"/>
      <c r="G97" s="155"/>
      <c r="H97" s="155"/>
      <c r="I97" s="155"/>
      <c r="J97" s="155"/>
      <c r="K97" s="155"/>
      <c r="L97" s="155"/>
      <c r="M97" s="155"/>
      <c r="N97" s="156"/>
      <c r="O97" s="612"/>
      <c r="P97" s="613"/>
      <c r="Q97" s="613"/>
      <c r="R97" s="613"/>
      <c r="S97" s="613"/>
      <c r="T97" s="613"/>
      <c r="U97" s="614"/>
      <c r="V97" s="614"/>
      <c r="W97" s="614"/>
      <c r="X97" s="614"/>
      <c r="Y97" s="614"/>
      <c r="Z97" s="614"/>
      <c r="AA97" s="613"/>
      <c r="AB97" s="613"/>
      <c r="AC97" s="613"/>
      <c r="AD97" s="613"/>
      <c r="AE97" s="613"/>
      <c r="AF97" s="613"/>
      <c r="AG97" s="614"/>
      <c r="AH97" s="614"/>
      <c r="AI97" s="614"/>
      <c r="AJ97" s="614"/>
      <c r="AK97" s="614"/>
      <c r="AL97" s="614"/>
    </row>
    <row r="98" spans="1:38" ht="16.5" customHeight="1" x14ac:dyDescent="0.45">
      <c r="A98" s="138" t="s">
        <v>604</v>
      </c>
      <c r="B98" s="153"/>
      <c r="C98" s="153"/>
      <c r="D98" s="157" t="s">
        <v>605</v>
      </c>
      <c r="E98" s="155"/>
      <c r="F98" s="155"/>
      <c r="G98" s="155"/>
      <c r="H98" s="155"/>
      <c r="I98" s="155"/>
      <c r="J98" s="155"/>
      <c r="K98" s="155"/>
      <c r="L98" s="155"/>
      <c r="M98" s="155"/>
      <c r="N98" s="156"/>
      <c r="O98" s="612"/>
      <c r="P98" s="613"/>
      <c r="Q98" s="613"/>
      <c r="R98" s="613"/>
      <c r="S98" s="613"/>
      <c r="T98" s="613"/>
      <c r="U98" s="614"/>
      <c r="V98" s="614"/>
      <c r="W98" s="614"/>
      <c r="X98" s="614"/>
      <c r="Y98" s="614"/>
      <c r="Z98" s="614"/>
      <c r="AA98" s="613"/>
      <c r="AB98" s="613"/>
      <c r="AC98" s="613"/>
      <c r="AD98" s="613"/>
      <c r="AE98" s="613"/>
      <c r="AF98" s="613"/>
      <c r="AG98" s="614"/>
      <c r="AH98" s="614"/>
      <c r="AI98" s="614"/>
      <c r="AJ98" s="614"/>
      <c r="AK98" s="614"/>
      <c r="AL98" s="614"/>
    </row>
    <row r="99" spans="1:38" ht="16.5" customHeight="1" x14ac:dyDescent="0.45">
      <c r="A99" s="138" t="s">
        <v>606</v>
      </c>
      <c r="B99" s="153"/>
      <c r="C99" s="153"/>
      <c r="D99" s="157" t="s">
        <v>607</v>
      </c>
      <c r="E99" s="155"/>
      <c r="F99" s="155"/>
      <c r="G99" s="155"/>
      <c r="H99" s="155"/>
      <c r="I99" s="155"/>
      <c r="J99" s="155"/>
      <c r="K99" s="155"/>
      <c r="L99" s="155"/>
      <c r="M99" s="155"/>
      <c r="N99" s="156"/>
      <c r="O99" s="612"/>
      <c r="P99" s="613"/>
      <c r="Q99" s="613"/>
      <c r="R99" s="613"/>
      <c r="S99" s="613"/>
      <c r="T99" s="613"/>
      <c r="U99" s="614"/>
      <c r="V99" s="614"/>
      <c r="W99" s="614"/>
      <c r="X99" s="614"/>
      <c r="Y99" s="614"/>
      <c r="Z99" s="614"/>
      <c r="AA99" s="613"/>
      <c r="AB99" s="613"/>
      <c r="AC99" s="613"/>
      <c r="AD99" s="613"/>
      <c r="AE99" s="613"/>
      <c r="AF99" s="613"/>
      <c r="AG99" s="614"/>
      <c r="AH99" s="614"/>
      <c r="AI99" s="614"/>
      <c r="AJ99" s="614"/>
      <c r="AK99" s="614"/>
      <c r="AL99" s="614"/>
    </row>
    <row r="100" spans="1:38" ht="16.5" customHeight="1" x14ac:dyDescent="0.45">
      <c r="A100" s="138" t="s">
        <v>608</v>
      </c>
      <c r="B100" s="153"/>
      <c r="C100" s="153"/>
      <c r="D100" s="154" t="s">
        <v>609</v>
      </c>
      <c r="E100" s="155"/>
      <c r="F100" s="155"/>
      <c r="G100" s="155"/>
      <c r="H100" s="155"/>
      <c r="I100" s="155"/>
      <c r="J100" s="155"/>
      <c r="K100" s="155"/>
      <c r="L100" s="155"/>
      <c r="M100" s="155"/>
      <c r="N100" s="156"/>
      <c r="O100" s="615"/>
      <c r="P100" s="614"/>
      <c r="Q100" s="614"/>
      <c r="R100" s="614"/>
      <c r="S100" s="614"/>
      <c r="T100" s="614"/>
      <c r="U100" s="614">
        <f>+O101+O102+O103+O104+O105+O106+O107+O108+O109</f>
        <v>20000000000</v>
      </c>
      <c r="V100" s="614"/>
      <c r="W100" s="614"/>
      <c r="X100" s="614"/>
      <c r="Y100" s="614"/>
      <c r="Z100" s="614"/>
      <c r="AA100" s="614"/>
      <c r="AB100" s="614"/>
      <c r="AC100" s="614"/>
      <c r="AD100" s="614"/>
      <c r="AE100" s="614"/>
      <c r="AF100" s="614"/>
      <c r="AG100" s="614">
        <f>+AA101+AA102+AA103+AA104+AA105+AA106+AA107+AA108+AA109</f>
        <v>0</v>
      </c>
      <c r="AH100" s="614"/>
      <c r="AI100" s="614"/>
      <c r="AJ100" s="614"/>
      <c r="AK100" s="614"/>
      <c r="AL100" s="614"/>
    </row>
    <row r="101" spans="1:38" ht="16.5" customHeight="1" x14ac:dyDescent="0.45">
      <c r="A101" s="138" t="s">
        <v>610</v>
      </c>
      <c r="B101" s="153"/>
      <c r="C101" s="153"/>
      <c r="D101" s="157" t="s">
        <v>611</v>
      </c>
      <c r="E101" s="155"/>
      <c r="F101" s="155"/>
      <c r="G101" s="155"/>
      <c r="H101" s="155"/>
      <c r="I101" s="155"/>
      <c r="J101" s="155"/>
      <c r="K101" s="155"/>
      <c r="L101" s="155"/>
      <c r="M101" s="155"/>
      <c r="N101" s="156"/>
      <c r="O101" s="612"/>
      <c r="P101" s="613"/>
      <c r="Q101" s="613"/>
      <c r="R101" s="613"/>
      <c r="S101" s="613"/>
      <c r="T101" s="613"/>
      <c r="U101" s="614"/>
      <c r="V101" s="614"/>
      <c r="W101" s="614"/>
      <c r="X101" s="614"/>
      <c r="Y101" s="614"/>
      <c r="Z101" s="614"/>
      <c r="AA101" s="613"/>
      <c r="AB101" s="613"/>
      <c r="AC101" s="613"/>
      <c r="AD101" s="613"/>
      <c r="AE101" s="613"/>
      <c r="AF101" s="613"/>
      <c r="AG101" s="614"/>
      <c r="AH101" s="614"/>
      <c r="AI101" s="614"/>
      <c r="AJ101" s="614"/>
      <c r="AK101" s="614"/>
      <c r="AL101" s="614"/>
    </row>
    <row r="102" spans="1:38" ht="16.5" customHeight="1" x14ac:dyDescent="0.45">
      <c r="A102" s="138" t="s">
        <v>612</v>
      </c>
      <c r="B102" s="153"/>
      <c r="C102" s="153"/>
      <c r="D102" s="157" t="s">
        <v>613</v>
      </c>
      <c r="E102" s="155"/>
      <c r="F102" s="155"/>
      <c r="G102" s="155"/>
      <c r="H102" s="155"/>
      <c r="I102" s="155"/>
      <c r="J102" s="155"/>
      <c r="K102" s="155"/>
      <c r="L102" s="155"/>
      <c r="M102" s="155"/>
      <c r="N102" s="156"/>
      <c r="O102" s="612"/>
      <c r="P102" s="613"/>
      <c r="Q102" s="613"/>
      <c r="R102" s="613"/>
      <c r="S102" s="613"/>
      <c r="T102" s="613"/>
      <c r="U102" s="614"/>
      <c r="V102" s="614"/>
      <c r="W102" s="614"/>
      <c r="X102" s="614"/>
      <c r="Y102" s="614"/>
      <c r="Z102" s="614"/>
      <c r="AA102" s="613"/>
      <c r="AB102" s="613"/>
      <c r="AC102" s="613"/>
      <c r="AD102" s="613"/>
      <c r="AE102" s="613"/>
      <c r="AF102" s="613"/>
      <c r="AG102" s="614"/>
      <c r="AH102" s="614"/>
      <c r="AI102" s="614"/>
      <c r="AJ102" s="614"/>
      <c r="AK102" s="614"/>
      <c r="AL102" s="614"/>
    </row>
    <row r="103" spans="1:38" ht="16.5" customHeight="1" x14ac:dyDescent="0.45">
      <c r="A103" s="138" t="s">
        <v>614</v>
      </c>
      <c r="B103" s="153"/>
      <c r="C103" s="153"/>
      <c r="D103" s="157" t="s">
        <v>615</v>
      </c>
      <c r="E103" s="155"/>
      <c r="F103" s="155"/>
      <c r="G103" s="155"/>
      <c r="H103" s="155"/>
      <c r="I103" s="155"/>
      <c r="J103" s="155"/>
      <c r="K103" s="155"/>
      <c r="L103" s="155"/>
      <c r="M103" s="155"/>
      <c r="N103" s="156"/>
      <c r="O103" s="612">
        <v>20000000000</v>
      </c>
      <c r="P103" s="613"/>
      <c r="Q103" s="613"/>
      <c r="R103" s="613"/>
      <c r="S103" s="613"/>
      <c r="T103" s="613"/>
      <c r="U103" s="614"/>
      <c r="V103" s="614"/>
      <c r="W103" s="614"/>
      <c r="X103" s="614"/>
      <c r="Y103" s="614"/>
      <c r="Z103" s="614"/>
      <c r="AA103" s="613"/>
      <c r="AB103" s="613"/>
      <c r="AC103" s="613"/>
      <c r="AD103" s="613"/>
      <c r="AE103" s="613"/>
      <c r="AF103" s="613"/>
      <c r="AG103" s="614"/>
      <c r="AH103" s="614"/>
      <c r="AI103" s="614"/>
      <c r="AJ103" s="614"/>
      <c r="AK103" s="614"/>
      <c r="AL103" s="614"/>
    </row>
    <row r="104" spans="1:38" ht="16.5" customHeight="1" x14ac:dyDescent="0.45">
      <c r="A104" s="138" t="s">
        <v>616</v>
      </c>
      <c r="B104" s="153"/>
      <c r="C104" s="153"/>
      <c r="D104" s="157" t="s">
        <v>617</v>
      </c>
      <c r="E104" s="155"/>
      <c r="F104" s="155"/>
      <c r="G104" s="155"/>
      <c r="H104" s="155"/>
      <c r="I104" s="155"/>
      <c r="J104" s="155"/>
      <c r="K104" s="155"/>
      <c r="L104" s="155"/>
      <c r="M104" s="155"/>
      <c r="N104" s="156"/>
      <c r="O104" s="612"/>
      <c r="P104" s="613"/>
      <c r="Q104" s="613"/>
      <c r="R104" s="613"/>
      <c r="S104" s="613"/>
      <c r="T104" s="613"/>
      <c r="U104" s="614"/>
      <c r="V104" s="614"/>
      <c r="W104" s="614"/>
      <c r="X104" s="614"/>
      <c r="Y104" s="614"/>
      <c r="Z104" s="614"/>
      <c r="AA104" s="613"/>
      <c r="AB104" s="613"/>
      <c r="AC104" s="613"/>
      <c r="AD104" s="613"/>
      <c r="AE104" s="613"/>
      <c r="AF104" s="613"/>
      <c r="AG104" s="614"/>
      <c r="AH104" s="614"/>
      <c r="AI104" s="614"/>
      <c r="AJ104" s="614"/>
      <c r="AK104" s="614"/>
      <c r="AL104" s="614"/>
    </row>
    <row r="105" spans="1:38" ht="16.5" customHeight="1" x14ac:dyDescent="0.45">
      <c r="A105" s="138" t="s">
        <v>618</v>
      </c>
      <c r="B105" s="153"/>
      <c r="C105" s="153"/>
      <c r="D105" s="157" t="s">
        <v>619</v>
      </c>
      <c r="E105" s="155"/>
      <c r="F105" s="155"/>
      <c r="G105" s="155"/>
      <c r="H105" s="155"/>
      <c r="I105" s="155"/>
      <c r="J105" s="155"/>
      <c r="K105" s="155"/>
      <c r="L105" s="155"/>
      <c r="M105" s="155"/>
      <c r="N105" s="156"/>
      <c r="O105" s="612"/>
      <c r="P105" s="613"/>
      <c r="Q105" s="613"/>
      <c r="R105" s="613"/>
      <c r="S105" s="613"/>
      <c r="T105" s="613"/>
      <c r="U105" s="614"/>
      <c r="V105" s="614"/>
      <c r="W105" s="614"/>
      <c r="X105" s="614"/>
      <c r="Y105" s="614"/>
      <c r="Z105" s="614"/>
      <c r="AA105" s="613"/>
      <c r="AB105" s="613"/>
      <c r="AC105" s="613"/>
      <c r="AD105" s="613"/>
      <c r="AE105" s="613"/>
      <c r="AF105" s="613"/>
      <c r="AG105" s="614"/>
      <c r="AH105" s="614"/>
      <c r="AI105" s="614"/>
      <c r="AJ105" s="614"/>
      <c r="AK105" s="614"/>
      <c r="AL105" s="614"/>
    </row>
    <row r="106" spans="1:38" ht="16.5" customHeight="1" x14ac:dyDescent="0.45">
      <c r="A106" s="138" t="s">
        <v>620</v>
      </c>
      <c r="B106" s="153"/>
      <c r="C106" s="153"/>
      <c r="D106" s="157" t="s">
        <v>621</v>
      </c>
      <c r="E106" s="155"/>
      <c r="F106" s="155"/>
      <c r="G106" s="155"/>
      <c r="H106" s="155"/>
      <c r="I106" s="155"/>
      <c r="J106" s="155"/>
      <c r="K106" s="155"/>
      <c r="L106" s="155"/>
      <c r="M106" s="155"/>
      <c r="N106" s="156"/>
      <c r="O106" s="612"/>
      <c r="P106" s="613"/>
      <c r="Q106" s="613"/>
      <c r="R106" s="613"/>
      <c r="S106" s="613"/>
      <c r="T106" s="613"/>
      <c r="U106" s="614"/>
      <c r="V106" s="614"/>
      <c r="W106" s="614"/>
      <c r="X106" s="614"/>
      <c r="Y106" s="614"/>
      <c r="Z106" s="614"/>
      <c r="AA106" s="613"/>
      <c r="AB106" s="613"/>
      <c r="AC106" s="613"/>
      <c r="AD106" s="613"/>
      <c r="AE106" s="613"/>
      <c r="AF106" s="613"/>
      <c r="AG106" s="614"/>
      <c r="AH106" s="614"/>
      <c r="AI106" s="614"/>
      <c r="AJ106" s="614"/>
      <c r="AK106" s="614"/>
      <c r="AL106" s="614"/>
    </row>
    <row r="107" spans="1:38" ht="16.5" customHeight="1" x14ac:dyDescent="0.45">
      <c r="A107" s="138" t="s">
        <v>622</v>
      </c>
      <c r="B107" s="153"/>
      <c r="C107" s="153"/>
      <c r="D107" s="157" t="s">
        <v>623</v>
      </c>
      <c r="E107" s="155"/>
      <c r="F107" s="155"/>
      <c r="G107" s="155"/>
      <c r="H107" s="155"/>
      <c r="I107" s="155"/>
      <c r="J107" s="155"/>
      <c r="K107" s="155"/>
      <c r="L107" s="155"/>
      <c r="M107" s="155"/>
      <c r="N107" s="156"/>
      <c r="O107" s="612"/>
      <c r="P107" s="613"/>
      <c r="Q107" s="613"/>
      <c r="R107" s="613"/>
      <c r="S107" s="613"/>
      <c r="T107" s="613"/>
      <c r="U107" s="614"/>
      <c r="V107" s="614"/>
      <c r="W107" s="614"/>
      <c r="X107" s="614"/>
      <c r="Y107" s="614"/>
      <c r="Z107" s="614"/>
      <c r="AA107" s="613"/>
      <c r="AB107" s="613"/>
      <c r="AC107" s="613"/>
      <c r="AD107" s="613"/>
      <c r="AE107" s="613"/>
      <c r="AF107" s="613"/>
      <c r="AG107" s="614"/>
      <c r="AH107" s="614"/>
      <c r="AI107" s="614"/>
      <c r="AJ107" s="614"/>
      <c r="AK107" s="614"/>
      <c r="AL107" s="614"/>
    </row>
    <row r="108" spans="1:38" ht="16.5" customHeight="1" x14ac:dyDescent="0.45">
      <c r="A108" s="138" t="s">
        <v>624</v>
      </c>
      <c r="B108" s="153"/>
      <c r="C108" s="153"/>
      <c r="D108" s="157" t="s">
        <v>625</v>
      </c>
      <c r="E108" s="155"/>
      <c r="F108" s="155"/>
      <c r="G108" s="155"/>
      <c r="H108" s="155"/>
      <c r="I108" s="155"/>
      <c r="J108" s="155"/>
      <c r="K108" s="155"/>
      <c r="L108" s="155"/>
      <c r="M108" s="155"/>
      <c r="N108" s="156"/>
      <c r="O108" s="612"/>
      <c r="P108" s="613"/>
      <c r="Q108" s="613"/>
      <c r="R108" s="613"/>
      <c r="S108" s="613"/>
      <c r="T108" s="613"/>
      <c r="U108" s="614"/>
      <c r="V108" s="614"/>
      <c r="W108" s="614"/>
      <c r="X108" s="614"/>
      <c r="Y108" s="614"/>
      <c r="Z108" s="614"/>
      <c r="AA108" s="613"/>
      <c r="AB108" s="613"/>
      <c r="AC108" s="613"/>
      <c r="AD108" s="613"/>
      <c r="AE108" s="613"/>
      <c r="AF108" s="613"/>
      <c r="AG108" s="614"/>
      <c r="AH108" s="614"/>
      <c r="AI108" s="614"/>
      <c r="AJ108" s="614"/>
      <c r="AK108" s="614"/>
      <c r="AL108" s="614"/>
    </row>
    <row r="109" spans="1:38" ht="16.5" customHeight="1" x14ac:dyDescent="0.45">
      <c r="A109" s="138" t="s">
        <v>626</v>
      </c>
      <c r="B109" s="153"/>
      <c r="C109" s="153"/>
      <c r="D109" s="157" t="s">
        <v>627</v>
      </c>
      <c r="E109" s="155"/>
      <c r="F109" s="155"/>
      <c r="G109" s="155"/>
      <c r="H109" s="155"/>
      <c r="I109" s="155"/>
      <c r="J109" s="155"/>
      <c r="K109" s="155"/>
      <c r="L109" s="155"/>
      <c r="M109" s="155"/>
      <c r="N109" s="156"/>
      <c r="O109" s="612"/>
      <c r="P109" s="613"/>
      <c r="Q109" s="613"/>
      <c r="R109" s="613"/>
      <c r="S109" s="613"/>
      <c r="T109" s="613"/>
      <c r="U109" s="614"/>
      <c r="V109" s="614"/>
      <c r="W109" s="614"/>
      <c r="X109" s="614"/>
      <c r="Y109" s="614"/>
      <c r="Z109" s="614"/>
      <c r="AA109" s="613"/>
      <c r="AB109" s="613"/>
      <c r="AC109" s="613"/>
      <c r="AD109" s="613"/>
      <c r="AE109" s="613"/>
      <c r="AF109" s="613"/>
      <c r="AG109" s="614"/>
      <c r="AH109" s="614"/>
      <c r="AI109" s="614"/>
      <c r="AJ109" s="614"/>
      <c r="AK109" s="614"/>
      <c r="AL109" s="614"/>
    </row>
    <row r="110" spans="1:38" ht="16.5" customHeight="1" x14ac:dyDescent="0.45">
      <c r="A110" s="138" t="s">
        <v>628</v>
      </c>
      <c r="B110" s="153"/>
      <c r="C110" s="153"/>
      <c r="D110" s="154" t="s">
        <v>629</v>
      </c>
      <c r="E110" s="155"/>
      <c r="F110" s="155"/>
      <c r="G110" s="155"/>
      <c r="H110" s="155"/>
      <c r="I110" s="155"/>
      <c r="J110" s="155"/>
      <c r="K110" s="155"/>
      <c r="L110" s="155"/>
      <c r="M110" s="155"/>
      <c r="N110" s="156"/>
      <c r="O110" s="615"/>
      <c r="P110" s="614"/>
      <c r="Q110" s="614"/>
      <c r="R110" s="614"/>
      <c r="S110" s="614"/>
      <c r="T110" s="614"/>
      <c r="U110" s="614">
        <f>U81+ U100</f>
        <v>20922371809</v>
      </c>
      <c r="V110" s="614"/>
      <c r="W110" s="614"/>
      <c r="X110" s="614"/>
      <c r="Y110" s="614"/>
      <c r="Z110" s="614"/>
      <c r="AA110" s="614"/>
      <c r="AB110" s="614"/>
      <c r="AC110" s="614"/>
      <c r="AD110" s="614"/>
      <c r="AE110" s="614"/>
      <c r="AF110" s="614"/>
      <c r="AG110" s="614">
        <f>AG81+ AG100</f>
        <v>70546700</v>
      </c>
      <c r="AH110" s="614"/>
      <c r="AI110" s="614"/>
      <c r="AJ110" s="614"/>
      <c r="AK110" s="614"/>
      <c r="AL110" s="614"/>
    </row>
    <row r="111" spans="1:38" ht="16.5" customHeight="1" x14ac:dyDescent="0.45">
      <c r="A111" s="138"/>
      <c r="B111" s="153"/>
      <c r="C111" s="153"/>
      <c r="D111" s="154" t="s">
        <v>630</v>
      </c>
      <c r="E111" s="155"/>
      <c r="F111" s="155"/>
      <c r="G111" s="155"/>
      <c r="H111" s="155"/>
      <c r="I111" s="155"/>
      <c r="J111" s="155"/>
      <c r="K111" s="155"/>
      <c r="L111" s="155"/>
      <c r="M111" s="155"/>
      <c r="N111" s="156"/>
      <c r="O111" s="615"/>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4"/>
      <c r="AL111" s="614"/>
    </row>
    <row r="112" spans="1:38" ht="16.5" customHeight="1" x14ac:dyDescent="0.45">
      <c r="A112" s="138" t="s">
        <v>631</v>
      </c>
      <c r="B112" s="153"/>
      <c r="C112" s="153"/>
      <c r="D112" s="154" t="s">
        <v>632</v>
      </c>
      <c r="E112" s="155"/>
      <c r="F112" s="155"/>
      <c r="G112" s="155"/>
      <c r="H112" s="155"/>
      <c r="I112" s="155"/>
      <c r="J112" s="155"/>
      <c r="K112" s="155"/>
      <c r="L112" s="155"/>
      <c r="M112" s="155"/>
      <c r="N112" s="156"/>
      <c r="O112" s="615"/>
      <c r="P112" s="614"/>
      <c r="Q112" s="614"/>
      <c r="R112" s="614"/>
      <c r="S112" s="614"/>
      <c r="T112" s="614"/>
      <c r="U112" s="614">
        <f>+O113+O114</f>
        <v>143259000000</v>
      </c>
      <c r="V112" s="614"/>
      <c r="W112" s="614"/>
      <c r="X112" s="614"/>
      <c r="Y112" s="614"/>
      <c r="Z112" s="614"/>
      <c r="AA112" s="614"/>
      <c r="AB112" s="614"/>
      <c r="AC112" s="614"/>
      <c r="AD112" s="614"/>
      <c r="AE112" s="614"/>
      <c r="AF112" s="614"/>
      <c r="AG112" s="614">
        <f>+AA113+AA114</f>
        <v>143259000000</v>
      </c>
      <c r="AH112" s="614"/>
      <c r="AI112" s="614"/>
      <c r="AJ112" s="614"/>
      <c r="AK112" s="614"/>
      <c r="AL112" s="614"/>
    </row>
    <row r="113" spans="1:38" ht="16.5" customHeight="1" x14ac:dyDescent="0.45">
      <c r="A113" s="138" t="s">
        <v>633</v>
      </c>
      <c r="B113" s="153"/>
      <c r="C113" s="153"/>
      <c r="D113" s="157" t="s">
        <v>634</v>
      </c>
      <c r="E113" s="155"/>
      <c r="F113" s="155"/>
      <c r="G113" s="155"/>
      <c r="H113" s="155"/>
      <c r="I113" s="155"/>
      <c r="J113" s="155"/>
      <c r="K113" s="155"/>
      <c r="L113" s="155"/>
      <c r="M113" s="155"/>
      <c r="N113" s="156"/>
      <c r="O113" s="612">
        <v>143259000000</v>
      </c>
      <c r="P113" s="613"/>
      <c r="Q113" s="613"/>
      <c r="R113" s="613"/>
      <c r="S113" s="613"/>
      <c r="T113" s="613"/>
      <c r="U113" s="614"/>
      <c r="V113" s="614"/>
      <c r="W113" s="614"/>
      <c r="X113" s="614"/>
      <c r="Y113" s="614"/>
      <c r="Z113" s="614"/>
      <c r="AA113" s="613">
        <v>143259000000</v>
      </c>
      <c r="AB113" s="613"/>
      <c r="AC113" s="613"/>
      <c r="AD113" s="613"/>
      <c r="AE113" s="613"/>
      <c r="AF113" s="613"/>
      <c r="AG113" s="614"/>
      <c r="AH113" s="614"/>
      <c r="AI113" s="614"/>
      <c r="AJ113" s="614"/>
      <c r="AK113" s="614"/>
      <c r="AL113" s="614"/>
    </row>
    <row r="114" spans="1:38" ht="16.5" customHeight="1" x14ac:dyDescent="0.45">
      <c r="A114" s="138" t="s">
        <v>635</v>
      </c>
      <c r="B114" s="153"/>
      <c r="C114" s="153"/>
      <c r="D114" s="157" t="s">
        <v>636</v>
      </c>
      <c r="E114" s="155"/>
      <c r="F114" s="155"/>
      <c r="G114" s="155"/>
      <c r="H114" s="155"/>
      <c r="I114" s="155"/>
      <c r="J114" s="155"/>
      <c r="K114" s="155"/>
      <c r="L114" s="155"/>
      <c r="M114" s="155"/>
      <c r="N114" s="156"/>
      <c r="O114" s="612"/>
      <c r="P114" s="613"/>
      <c r="Q114" s="613"/>
      <c r="R114" s="613"/>
      <c r="S114" s="613"/>
      <c r="T114" s="613"/>
      <c r="U114" s="614"/>
      <c r="V114" s="614"/>
      <c r="W114" s="614"/>
      <c r="X114" s="614"/>
      <c r="Y114" s="614"/>
      <c r="Z114" s="614"/>
      <c r="AA114" s="613"/>
      <c r="AB114" s="613"/>
      <c r="AC114" s="613"/>
      <c r="AD114" s="613"/>
      <c r="AE114" s="613"/>
      <c r="AF114" s="613"/>
      <c r="AG114" s="614"/>
      <c r="AH114" s="614"/>
      <c r="AI114" s="614"/>
      <c r="AJ114" s="614"/>
      <c r="AK114" s="614"/>
      <c r="AL114" s="614"/>
    </row>
    <row r="115" spans="1:38" ht="16.5" customHeight="1" x14ac:dyDescent="0.45">
      <c r="A115" s="138" t="s">
        <v>637</v>
      </c>
      <c r="B115" s="153"/>
      <c r="C115" s="153"/>
      <c r="D115" s="154" t="s">
        <v>638</v>
      </c>
      <c r="E115" s="155"/>
      <c r="F115" s="155"/>
      <c r="G115" s="155"/>
      <c r="H115" s="155"/>
      <c r="I115" s="155"/>
      <c r="J115" s="155"/>
      <c r="K115" s="155"/>
      <c r="L115" s="155"/>
      <c r="M115" s="155"/>
      <c r="N115" s="156"/>
      <c r="O115" s="615"/>
      <c r="P115" s="614"/>
      <c r="Q115" s="614"/>
      <c r="R115" s="614"/>
      <c r="S115" s="614"/>
      <c r="T115" s="614"/>
      <c r="U115" s="614">
        <f>+O116+O117</f>
        <v>541103130210</v>
      </c>
      <c r="V115" s="614"/>
      <c r="W115" s="614"/>
      <c r="X115" s="614"/>
      <c r="Y115" s="614"/>
      <c r="Z115" s="614"/>
      <c r="AA115" s="614"/>
      <c r="AB115" s="614"/>
      <c r="AC115" s="614"/>
      <c r="AD115" s="614"/>
      <c r="AE115" s="614"/>
      <c r="AF115" s="614"/>
      <c r="AG115" s="614">
        <f>+AA116+AA117</f>
        <v>541850342670</v>
      </c>
      <c r="AH115" s="614"/>
      <c r="AI115" s="614"/>
      <c r="AJ115" s="614"/>
      <c r="AK115" s="614"/>
      <c r="AL115" s="614"/>
    </row>
    <row r="116" spans="1:38" ht="16.5" customHeight="1" x14ac:dyDescent="0.45">
      <c r="A116" s="138" t="s">
        <v>639</v>
      </c>
      <c r="B116" s="153"/>
      <c r="C116" s="153"/>
      <c r="D116" s="157" t="s">
        <v>640</v>
      </c>
      <c r="E116" s="155"/>
      <c r="F116" s="155"/>
      <c r="G116" s="155"/>
      <c r="H116" s="155"/>
      <c r="I116" s="155"/>
      <c r="J116" s="155"/>
      <c r="K116" s="155"/>
      <c r="L116" s="155"/>
      <c r="M116" s="155"/>
      <c r="N116" s="156"/>
      <c r="O116" s="612">
        <v>541103130210</v>
      </c>
      <c r="P116" s="613"/>
      <c r="Q116" s="613"/>
      <c r="R116" s="613"/>
      <c r="S116" s="613"/>
      <c r="T116" s="613"/>
      <c r="U116" s="614"/>
      <c r="V116" s="614"/>
      <c r="W116" s="614"/>
      <c r="X116" s="614"/>
      <c r="Y116" s="614"/>
      <c r="Z116" s="614"/>
      <c r="AA116" s="613">
        <v>541850342670</v>
      </c>
      <c r="AB116" s="613"/>
      <c r="AC116" s="613"/>
      <c r="AD116" s="613"/>
      <c r="AE116" s="613"/>
      <c r="AF116" s="613"/>
      <c r="AG116" s="614"/>
      <c r="AH116" s="614"/>
      <c r="AI116" s="614"/>
      <c r="AJ116" s="614"/>
      <c r="AK116" s="614"/>
      <c r="AL116" s="614"/>
    </row>
    <row r="117" spans="1:38" ht="16.5" customHeight="1" x14ac:dyDescent="0.45">
      <c r="A117" s="202" t="s">
        <v>641</v>
      </c>
      <c r="B117" s="153"/>
      <c r="C117" s="153"/>
      <c r="D117" s="157" t="s">
        <v>642</v>
      </c>
      <c r="E117" s="155"/>
      <c r="F117" s="155"/>
      <c r="G117" s="155"/>
      <c r="H117" s="155"/>
      <c r="I117" s="155"/>
      <c r="J117" s="155"/>
      <c r="K117" s="155"/>
      <c r="L117" s="155"/>
      <c r="M117" s="155"/>
      <c r="N117" s="156"/>
      <c r="O117" s="612"/>
      <c r="P117" s="613"/>
      <c r="Q117" s="613"/>
      <c r="R117" s="613"/>
      <c r="S117" s="613"/>
      <c r="T117" s="613"/>
      <c r="U117" s="614"/>
      <c r="V117" s="614"/>
      <c r="W117" s="614"/>
      <c r="X117" s="614"/>
      <c r="Y117" s="614"/>
      <c r="Z117" s="614"/>
      <c r="AA117" s="613"/>
      <c r="AB117" s="613"/>
      <c r="AC117" s="613"/>
      <c r="AD117" s="613"/>
      <c r="AE117" s="613"/>
      <c r="AF117" s="613"/>
      <c r="AG117" s="614"/>
      <c r="AH117" s="614"/>
      <c r="AI117" s="614"/>
      <c r="AJ117" s="614"/>
      <c r="AK117" s="614"/>
      <c r="AL117" s="614"/>
    </row>
    <row r="118" spans="1:38" ht="16.5" customHeight="1" x14ac:dyDescent="0.45">
      <c r="A118" s="138" t="s">
        <v>643</v>
      </c>
      <c r="B118" s="153"/>
      <c r="C118" s="153"/>
      <c r="D118" s="154" t="s">
        <v>644</v>
      </c>
      <c r="E118" s="155"/>
      <c r="F118" s="155"/>
      <c r="G118" s="155"/>
      <c r="H118" s="155"/>
      <c r="I118" s="155"/>
      <c r="J118" s="155"/>
      <c r="K118" s="155"/>
      <c r="L118" s="155"/>
      <c r="M118" s="155"/>
      <c r="N118" s="156"/>
      <c r="O118" s="615"/>
      <c r="P118" s="614"/>
      <c r="Q118" s="614"/>
      <c r="R118" s="614"/>
      <c r="S118" s="614"/>
      <c r="T118" s="614"/>
      <c r="U118" s="614">
        <f>+O119+O120</f>
        <v>0</v>
      </c>
      <c r="V118" s="614"/>
      <c r="W118" s="614"/>
      <c r="X118" s="614"/>
      <c r="Y118" s="614"/>
      <c r="Z118" s="614"/>
      <c r="AA118" s="614"/>
      <c r="AB118" s="614"/>
      <c r="AC118" s="614"/>
      <c r="AD118" s="614"/>
      <c r="AE118" s="614"/>
      <c r="AF118" s="614"/>
      <c r="AG118" s="614">
        <f>+AA119+AA120</f>
        <v>0</v>
      </c>
      <c r="AH118" s="614"/>
      <c r="AI118" s="614"/>
      <c r="AJ118" s="614"/>
      <c r="AK118" s="614"/>
      <c r="AL118" s="614"/>
    </row>
    <row r="119" spans="1:38" ht="16.5" customHeight="1" x14ac:dyDescent="0.45">
      <c r="A119" s="138" t="s">
        <v>645</v>
      </c>
      <c r="B119" s="153"/>
      <c r="C119" s="153"/>
      <c r="D119" s="157" t="s">
        <v>646</v>
      </c>
      <c r="E119" s="155"/>
      <c r="F119" s="155"/>
      <c r="G119" s="155"/>
      <c r="H119" s="155"/>
      <c r="I119" s="155"/>
      <c r="J119" s="155"/>
      <c r="K119" s="155"/>
      <c r="L119" s="155"/>
      <c r="M119" s="155"/>
      <c r="N119" s="156"/>
      <c r="O119" s="612"/>
      <c r="P119" s="613"/>
      <c r="Q119" s="613"/>
      <c r="R119" s="613"/>
      <c r="S119" s="613"/>
      <c r="T119" s="613"/>
      <c r="U119" s="614"/>
      <c r="V119" s="614"/>
      <c r="W119" s="614"/>
      <c r="X119" s="614"/>
      <c r="Y119" s="614"/>
      <c r="Z119" s="614"/>
      <c r="AA119" s="613"/>
      <c r="AB119" s="613"/>
      <c r="AC119" s="613"/>
      <c r="AD119" s="613"/>
      <c r="AE119" s="613"/>
      <c r="AF119" s="613"/>
      <c r="AG119" s="614"/>
      <c r="AH119" s="614"/>
      <c r="AI119" s="614"/>
      <c r="AJ119" s="614"/>
      <c r="AK119" s="614"/>
      <c r="AL119" s="614"/>
    </row>
    <row r="120" spans="1:38" ht="16.5" customHeight="1" x14ac:dyDescent="0.45">
      <c r="A120" s="138" t="s">
        <v>647</v>
      </c>
      <c r="B120" s="153"/>
      <c r="C120" s="153"/>
      <c r="D120" s="157" t="s">
        <v>642</v>
      </c>
      <c r="E120" s="155"/>
      <c r="F120" s="155"/>
      <c r="G120" s="155"/>
      <c r="H120" s="155"/>
      <c r="I120" s="155"/>
      <c r="J120" s="155"/>
      <c r="K120" s="155"/>
      <c r="L120" s="155"/>
      <c r="M120" s="155"/>
      <c r="N120" s="156"/>
      <c r="O120" s="612"/>
      <c r="P120" s="613"/>
      <c r="Q120" s="613"/>
      <c r="R120" s="613"/>
      <c r="S120" s="613"/>
      <c r="T120" s="613"/>
      <c r="U120" s="614"/>
      <c r="V120" s="614"/>
      <c r="W120" s="614"/>
      <c r="X120" s="614"/>
      <c r="Y120" s="614"/>
      <c r="Z120" s="614"/>
      <c r="AA120" s="613"/>
      <c r="AB120" s="613"/>
      <c r="AC120" s="613"/>
      <c r="AD120" s="613"/>
      <c r="AE120" s="613"/>
      <c r="AF120" s="613"/>
      <c r="AG120" s="614"/>
      <c r="AH120" s="614"/>
      <c r="AI120" s="614"/>
      <c r="AJ120" s="614"/>
      <c r="AK120" s="614"/>
      <c r="AL120" s="614"/>
    </row>
    <row r="121" spans="1:38" ht="16.5" customHeight="1" x14ac:dyDescent="0.45">
      <c r="A121" s="138" t="s">
        <v>648</v>
      </c>
      <c r="B121" s="153"/>
      <c r="C121" s="153"/>
      <c r="D121" s="154" t="s">
        <v>649</v>
      </c>
      <c r="E121" s="155"/>
      <c r="F121" s="155"/>
      <c r="G121" s="155"/>
      <c r="H121" s="155"/>
      <c r="I121" s="155"/>
      <c r="J121" s="155"/>
      <c r="K121" s="155"/>
      <c r="L121" s="155"/>
      <c r="M121" s="155"/>
      <c r="N121" s="156"/>
      <c r="O121" s="615"/>
      <c r="P121" s="614"/>
      <c r="Q121" s="614"/>
      <c r="R121" s="614"/>
      <c r="S121" s="614"/>
      <c r="T121" s="614"/>
      <c r="U121" s="614">
        <f>+O122+O123+O124+O125+O126</f>
        <v>0</v>
      </c>
      <c r="V121" s="614"/>
      <c r="W121" s="614"/>
      <c r="X121" s="614"/>
      <c r="Y121" s="614"/>
      <c r="Z121" s="614"/>
      <c r="AA121" s="614"/>
      <c r="AB121" s="614"/>
      <c r="AC121" s="614"/>
      <c r="AD121" s="614"/>
      <c r="AE121" s="614"/>
      <c r="AF121" s="614"/>
      <c r="AG121" s="614">
        <f>+AA122+AA123+AA124+AA125+AA126</f>
        <v>0</v>
      </c>
      <c r="AH121" s="614"/>
      <c r="AI121" s="614"/>
      <c r="AJ121" s="614"/>
      <c r="AK121" s="614"/>
      <c r="AL121" s="614"/>
    </row>
    <row r="122" spans="1:38" ht="16.5" customHeight="1" x14ac:dyDescent="0.45">
      <c r="A122" s="138" t="s">
        <v>650</v>
      </c>
      <c r="B122" s="153"/>
      <c r="C122" s="153"/>
      <c r="D122" s="157" t="s">
        <v>651</v>
      </c>
      <c r="E122" s="155"/>
      <c r="F122" s="155"/>
      <c r="G122" s="155"/>
      <c r="H122" s="155"/>
      <c r="I122" s="155"/>
      <c r="J122" s="155"/>
      <c r="K122" s="155"/>
      <c r="L122" s="155"/>
      <c r="M122" s="155"/>
      <c r="N122" s="156"/>
      <c r="O122" s="612"/>
      <c r="P122" s="613"/>
      <c r="Q122" s="613"/>
      <c r="R122" s="613"/>
      <c r="S122" s="613"/>
      <c r="T122" s="613"/>
      <c r="U122" s="614"/>
      <c r="V122" s="614"/>
      <c r="W122" s="614"/>
      <c r="X122" s="614"/>
      <c r="Y122" s="614"/>
      <c r="Z122" s="614"/>
      <c r="AA122" s="613"/>
      <c r="AB122" s="613"/>
      <c r="AC122" s="613"/>
      <c r="AD122" s="613"/>
      <c r="AE122" s="613"/>
      <c r="AF122" s="613"/>
      <c r="AG122" s="614"/>
      <c r="AH122" s="614"/>
      <c r="AI122" s="614"/>
      <c r="AJ122" s="614"/>
      <c r="AK122" s="614"/>
      <c r="AL122" s="614"/>
    </row>
    <row r="123" spans="1:38" ht="16.5" customHeight="1" x14ac:dyDescent="0.45">
      <c r="A123" s="138" t="s">
        <v>652</v>
      </c>
      <c r="B123" s="153"/>
      <c r="C123" s="153"/>
      <c r="D123" s="157" t="s">
        <v>653</v>
      </c>
      <c r="E123" s="155"/>
      <c r="F123" s="155"/>
      <c r="G123" s="155"/>
      <c r="H123" s="155"/>
      <c r="I123" s="155"/>
      <c r="J123" s="155"/>
      <c r="K123" s="155"/>
      <c r="L123" s="155"/>
      <c r="M123" s="155"/>
      <c r="N123" s="156"/>
      <c r="O123" s="612"/>
      <c r="P123" s="613"/>
      <c r="Q123" s="613"/>
      <c r="R123" s="613"/>
      <c r="S123" s="613"/>
      <c r="T123" s="613"/>
      <c r="U123" s="614"/>
      <c r="V123" s="614"/>
      <c r="W123" s="614"/>
      <c r="X123" s="614"/>
      <c r="Y123" s="614"/>
      <c r="Z123" s="614"/>
      <c r="AA123" s="613"/>
      <c r="AB123" s="613"/>
      <c r="AC123" s="613"/>
      <c r="AD123" s="613"/>
      <c r="AE123" s="613"/>
      <c r="AF123" s="613"/>
      <c r="AG123" s="614"/>
      <c r="AH123" s="614"/>
      <c r="AI123" s="614"/>
      <c r="AJ123" s="614"/>
      <c r="AK123" s="614"/>
      <c r="AL123" s="614"/>
    </row>
    <row r="124" spans="1:38" ht="16.5" customHeight="1" x14ac:dyDescent="0.45">
      <c r="A124" s="138" t="s">
        <v>654</v>
      </c>
      <c r="B124" s="153"/>
      <c r="C124" s="153"/>
      <c r="D124" s="157" t="s">
        <v>655</v>
      </c>
      <c r="E124" s="155"/>
      <c r="F124" s="155"/>
      <c r="G124" s="155"/>
      <c r="H124" s="155"/>
      <c r="I124" s="155"/>
      <c r="J124" s="155"/>
      <c r="K124" s="155"/>
      <c r="L124" s="155"/>
      <c r="M124" s="155"/>
      <c r="N124" s="156"/>
      <c r="O124" s="612"/>
      <c r="P124" s="613"/>
      <c r="Q124" s="613"/>
      <c r="R124" s="613"/>
      <c r="S124" s="613"/>
      <c r="T124" s="613"/>
      <c r="U124" s="614"/>
      <c r="V124" s="614"/>
      <c r="W124" s="614"/>
      <c r="X124" s="614"/>
      <c r="Y124" s="614"/>
      <c r="Z124" s="614"/>
      <c r="AA124" s="613"/>
      <c r="AB124" s="613"/>
      <c r="AC124" s="613"/>
      <c r="AD124" s="613"/>
      <c r="AE124" s="613"/>
      <c r="AF124" s="613"/>
      <c r="AG124" s="614"/>
      <c r="AH124" s="614"/>
      <c r="AI124" s="614"/>
      <c r="AJ124" s="614"/>
      <c r="AK124" s="614"/>
      <c r="AL124" s="614"/>
    </row>
    <row r="125" spans="1:38" ht="16.5" customHeight="1" x14ac:dyDescent="0.45">
      <c r="A125" s="138" t="s">
        <v>656</v>
      </c>
      <c r="B125" s="153"/>
      <c r="C125" s="153"/>
      <c r="D125" s="157" t="s">
        <v>657</v>
      </c>
      <c r="E125" s="155"/>
      <c r="F125" s="155"/>
      <c r="G125" s="155"/>
      <c r="H125" s="155"/>
      <c r="I125" s="155"/>
      <c r="J125" s="155"/>
      <c r="K125" s="155"/>
      <c r="L125" s="155"/>
      <c r="M125" s="155"/>
      <c r="N125" s="156"/>
      <c r="O125" s="612"/>
      <c r="P125" s="613"/>
      <c r="Q125" s="613"/>
      <c r="R125" s="613"/>
      <c r="S125" s="613"/>
      <c r="T125" s="613"/>
      <c r="U125" s="614"/>
      <c r="V125" s="614"/>
      <c r="W125" s="614"/>
      <c r="X125" s="614"/>
      <c r="Y125" s="614"/>
      <c r="Z125" s="614"/>
      <c r="AA125" s="613"/>
      <c r="AB125" s="613"/>
      <c r="AC125" s="613"/>
      <c r="AD125" s="613"/>
      <c r="AE125" s="613"/>
      <c r="AF125" s="613"/>
      <c r="AG125" s="614"/>
      <c r="AH125" s="614"/>
      <c r="AI125" s="614"/>
      <c r="AJ125" s="614"/>
      <c r="AK125" s="614"/>
      <c r="AL125" s="614"/>
    </row>
    <row r="126" spans="1:38" ht="16.5" customHeight="1" x14ac:dyDescent="0.45">
      <c r="A126" s="138" t="s">
        <v>658</v>
      </c>
      <c r="B126" s="153"/>
      <c r="C126" s="153"/>
      <c r="D126" s="157" t="s">
        <v>659</v>
      </c>
      <c r="E126" s="155"/>
      <c r="F126" s="155"/>
      <c r="G126" s="155"/>
      <c r="H126" s="155"/>
      <c r="I126" s="155"/>
      <c r="J126" s="155"/>
      <c r="K126" s="155"/>
      <c r="L126" s="155"/>
      <c r="M126" s="155"/>
      <c r="N126" s="156"/>
      <c r="O126" s="612"/>
      <c r="P126" s="613"/>
      <c r="Q126" s="613"/>
      <c r="R126" s="613"/>
      <c r="S126" s="613"/>
      <c r="T126" s="613"/>
      <c r="U126" s="614"/>
      <c r="V126" s="614"/>
      <c r="W126" s="614"/>
      <c r="X126" s="614"/>
      <c r="Y126" s="614"/>
      <c r="Z126" s="614"/>
      <c r="AA126" s="613"/>
      <c r="AB126" s="613"/>
      <c r="AC126" s="613"/>
      <c r="AD126" s="613"/>
      <c r="AE126" s="613"/>
      <c r="AF126" s="613"/>
      <c r="AG126" s="614"/>
      <c r="AH126" s="614"/>
      <c r="AI126" s="614"/>
      <c r="AJ126" s="614"/>
      <c r="AK126" s="614"/>
      <c r="AL126" s="614"/>
    </row>
    <row r="127" spans="1:38" ht="16.5" customHeight="1" x14ac:dyDescent="0.45">
      <c r="A127" s="138" t="s">
        <v>660</v>
      </c>
      <c r="B127" s="153"/>
      <c r="C127" s="153"/>
      <c r="D127" s="154" t="s">
        <v>661</v>
      </c>
      <c r="E127" s="155"/>
      <c r="F127" s="155"/>
      <c r="G127" s="155"/>
      <c r="H127" s="155"/>
      <c r="I127" s="155"/>
      <c r="J127" s="155"/>
      <c r="K127" s="155"/>
      <c r="L127" s="155"/>
      <c r="M127" s="155"/>
      <c r="N127" s="156"/>
      <c r="O127" s="615"/>
      <c r="P127" s="614"/>
      <c r="Q127" s="614"/>
      <c r="R127" s="614"/>
      <c r="S127" s="614"/>
      <c r="T127" s="614"/>
      <c r="U127" s="613">
        <v>20040809374</v>
      </c>
      <c r="V127" s="613"/>
      <c r="W127" s="613"/>
      <c r="X127" s="613"/>
      <c r="Y127" s="613"/>
      <c r="Z127" s="613"/>
      <c r="AA127" s="614"/>
      <c r="AB127" s="614"/>
      <c r="AC127" s="614"/>
      <c r="AD127" s="614"/>
      <c r="AE127" s="614"/>
      <c r="AF127" s="614"/>
      <c r="AG127" s="613">
        <v>19715144069</v>
      </c>
      <c r="AH127" s="613"/>
      <c r="AI127" s="613"/>
      <c r="AJ127" s="613"/>
      <c r="AK127" s="613"/>
      <c r="AL127" s="613"/>
    </row>
    <row r="128" spans="1:38" ht="16.5" customHeight="1" x14ac:dyDescent="0.45">
      <c r="A128" s="138" t="s">
        <v>662</v>
      </c>
      <c r="B128" s="153"/>
      <c r="C128" s="153"/>
      <c r="D128" s="158" t="s">
        <v>663</v>
      </c>
      <c r="E128" s="159"/>
      <c r="F128" s="159"/>
      <c r="G128" s="159"/>
      <c r="H128" s="159"/>
      <c r="I128" s="159"/>
      <c r="J128" s="159"/>
      <c r="K128" s="159"/>
      <c r="L128" s="159"/>
      <c r="M128" s="159"/>
      <c r="N128" s="160"/>
      <c r="O128" s="608"/>
      <c r="P128" s="609"/>
      <c r="Q128" s="609"/>
      <c r="R128" s="609"/>
      <c r="S128" s="609"/>
      <c r="T128" s="609"/>
      <c r="U128" s="609">
        <f>+O113+O114+O116+O117+O119+O120+O122+O123+O124+O125+O126+U127</f>
        <v>704402939584</v>
      </c>
      <c r="V128" s="609"/>
      <c r="W128" s="609"/>
      <c r="X128" s="609"/>
      <c r="Y128" s="609"/>
      <c r="Z128" s="609"/>
      <c r="AA128" s="609"/>
      <c r="AB128" s="609"/>
      <c r="AC128" s="609"/>
      <c r="AD128" s="609"/>
      <c r="AE128" s="609"/>
      <c r="AF128" s="609"/>
      <c r="AG128" s="609">
        <f>+AA113+AA114+AA116+AA117+AA119+AA120+AA122+AA123+AA124+AA125+AA126+AG127</f>
        <v>704824486739</v>
      </c>
      <c r="AH128" s="609"/>
      <c r="AI128" s="609"/>
      <c r="AJ128" s="609"/>
      <c r="AK128" s="609"/>
      <c r="AL128" s="609"/>
    </row>
    <row r="129" spans="1:46" ht="16.5" customHeight="1" thickBot="1" x14ac:dyDescent="0.5">
      <c r="A129" s="138" t="s">
        <v>664</v>
      </c>
      <c r="B129" s="153"/>
      <c r="C129" s="153"/>
      <c r="D129" s="161" t="s">
        <v>665</v>
      </c>
      <c r="E129" s="162"/>
      <c r="F129" s="162"/>
      <c r="G129" s="162"/>
      <c r="H129" s="162"/>
      <c r="I129" s="162"/>
      <c r="J129" s="162"/>
      <c r="K129" s="162"/>
      <c r="L129" s="162"/>
      <c r="M129" s="162"/>
      <c r="N129" s="163"/>
      <c r="O129" s="610"/>
      <c r="P129" s="611"/>
      <c r="Q129" s="611"/>
      <c r="R129" s="611"/>
      <c r="S129" s="611"/>
      <c r="T129" s="611"/>
      <c r="U129" s="611">
        <f>U110+U128</f>
        <v>725325311393</v>
      </c>
      <c r="V129" s="611"/>
      <c r="W129" s="611"/>
      <c r="X129" s="611"/>
      <c r="Y129" s="611"/>
      <c r="Z129" s="611"/>
      <c r="AA129" s="611"/>
      <c r="AB129" s="611"/>
      <c r="AC129" s="611"/>
      <c r="AD129" s="611"/>
      <c r="AE129" s="611"/>
      <c r="AF129" s="611"/>
      <c r="AG129" s="611">
        <f>AG110+AG128</f>
        <v>704895033439</v>
      </c>
      <c r="AH129" s="611"/>
      <c r="AI129" s="611"/>
      <c r="AJ129" s="611"/>
      <c r="AK129" s="611"/>
      <c r="AL129" s="611"/>
    </row>
    <row r="130" spans="1:46" ht="7.5" customHeight="1" x14ac:dyDescent="0.45">
      <c r="A130" s="25"/>
      <c r="B130" s="24"/>
      <c r="C130" s="23"/>
      <c r="D130" s="23"/>
      <c r="E130" s="133"/>
      <c r="F130" s="133"/>
      <c r="G130" s="133"/>
      <c r="H130" s="133"/>
      <c r="I130" s="133"/>
      <c r="J130" s="133"/>
      <c r="K130" s="133"/>
      <c r="L130" s="133"/>
      <c r="M130" s="133"/>
      <c r="N130" s="133"/>
      <c r="O130" s="133"/>
      <c r="P130" s="136"/>
      <c r="Q130" s="136"/>
      <c r="R130" s="136"/>
      <c r="S130" s="136"/>
      <c r="T130" s="136"/>
      <c r="U130" s="136"/>
      <c r="V130" s="136"/>
      <c r="W130" s="136"/>
      <c r="X130" s="136"/>
      <c r="Y130" s="136"/>
      <c r="Z130" s="136"/>
      <c r="AA130" s="136"/>
      <c r="AB130" s="136"/>
      <c r="AC130" s="136"/>
      <c r="AD130" s="136"/>
      <c r="AE130" s="136"/>
      <c r="AF130" s="136"/>
      <c r="AG130" s="135"/>
      <c r="AH130" s="1"/>
      <c r="AI130" s="1"/>
      <c r="AJ130"/>
      <c r="AK130"/>
      <c r="AL130"/>
      <c r="AM130"/>
      <c r="AN130"/>
      <c r="AO130"/>
      <c r="AP130"/>
      <c r="AQ130"/>
      <c r="AR130"/>
      <c r="AS130"/>
      <c r="AT130"/>
    </row>
    <row r="131" spans="1:46" ht="26.25" customHeight="1" x14ac:dyDescent="0.45">
      <c r="A131" s="25"/>
      <c r="B131" s="24"/>
      <c r="C131" s="23"/>
      <c r="D131" s="46"/>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111" t="s">
        <v>219</v>
      </c>
      <c r="AN131" s="46"/>
      <c r="AO131" s="46"/>
      <c r="AP131" s="46"/>
      <c r="AQ131" s="46"/>
      <c r="AR131" s="46"/>
      <c r="AS131" s="46"/>
      <c r="AT131" s="26"/>
    </row>
    <row r="132" spans="1:46" x14ac:dyDescent="0.45">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4"/>
      <c r="AJ132" s="204"/>
      <c r="AK132" s="204"/>
      <c r="AL132" s="204"/>
    </row>
    <row r="133" spans="1:46" x14ac:dyDescent="0.45">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row>
    <row r="134" spans="1:46" ht="121.5" customHeight="1" x14ac:dyDescent="0.45">
      <c r="B134" s="603" t="s">
        <v>668</v>
      </c>
      <c r="C134" s="604"/>
      <c r="D134" s="605"/>
      <c r="E134" s="605"/>
      <c r="F134" s="605"/>
      <c r="G134" s="605"/>
      <c r="H134" s="605"/>
      <c r="I134" s="605"/>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605"/>
      <c r="AL134" s="606"/>
    </row>
  </sheetData>
  <protectedRanges>
    <protectedRange sqref="AA6:AC7" name="범위2_1_1"/>
    <protectedRange sqref="O101:T109 AA101:AF109 O113:T114 AA113:AF114 U127:Z127 AG127:AL127 O122:T126 AA122:AF126 O82:T99 AA82:AF99 AA119:AF120 O119:T120 O116:T117 AA116:AF117" name="범위2_2_1"/>
    <protectedRange sqref="O27:T35 AA27:AF35 O37:T39 AA37:AF39 O41:T45 AA41:AF45 O13:T25 AA47:AF59 O47:T59 O61:T70 AA61:AF70 AA13:AF25 O72:T78 AA72:AF78" name="범위2_1"/>
  </protectedRanges>
  <mergeCells count="486">
    <mergeCell ref="O117:T117"/>
    <mergeCell ref="U117:Z117"/>
    <mergeCell ref="AA117:AF117"/>
    <mergeCell ref="AG117:AL117"/>
    <mergeCell ref="D9:N10"/>
    <mergeCell ref="O10:Z10"/>
    <mergeCell ref="AA10:AL10"/>
    <mergeCell ref="O11:T11"/>
    <mergeCell ref="U11:Z11"/>
    <mergeCell ref="AA11:AF11"/>
    <mergeCell ref="AG11:AL11"/>
    <mergeCell ref="O12:T12"/>
    <mergeCell ref="U12:Z12"/>
    <mergeCell ref="AA12:AF12"/>
    <mergeCell ref="AG12:AL12"/>
    <mergeCell ref="O19:T19"/>
    <mergeCell ref="U19:Z19"/>
    <mergeCell ref="AA19:AF19"/>
    <mergeCell ref="AG19:AL19"/>
    <mergeCell ref="O20:T20"/>
    <mergeCell ref="U20:Z20"/>
    <mergeCell ref="AA20:AF20"/>
    <mergeCell ref="AG20:AL20"/>
    <mergeCell ref="O17:T17"/>
    <mergeCell ref="AA6:AC6"/>
    <mergeCell ref="AA7:AC7"/>
    <mergeCell ref="AI8:AL8"/>
    <mergeCell ref="O15:T15"/>
    <mergeCell ref="U15:Z15"/>
    <mergeCell ref="AA15:AF15"/>
    <mergeCell ref="AG15:AL15"/>
    <mergeCell ref="O16:T16"/>
    <mergeCell ref="U16:Z16"/>
    <mergeCell ref="AA16:AF16"/>
    <mergeCell ref="AG16:AL16"/>
    <mergeCell ref="O13:T13"/>
    <mergeCell ref="U13:Z13"/>
    <mergeCell ref="AA13:AF13"/>
    <mergeCell ref="AG13:AL13"/>
    <mergeCell ref="O14:T14"/>
    <mergeCell ref="U14:Z14"/>
    <mergeCell ref="AA14:AF14"/>
    <mergeCell ref="AG14:AL14"/>
    <mergeCell ref="U17:Z17"/>
    <mergeCell ref="AA17:AF17"/>
    <mergeCell ref="AG17:AL17"/>
    <mergeCell ref="O18:T18"/>
    <mergeCell ref="U18:Z18"/>
    <mergeCell ref="AA18:AF18"/>
    <mergeCell ref="AG18:AL18"/>
    <mergeCell ref="O23:T23"/>
    <mergeCell ref="U23:Z23"/>
    <mergeCell ref="AA23:AF23"/>
    <mergeCell ref="AG23:AL23"/>
    <mergeCell ref="O24:T24"/>
    <mergeCell ref="U24:Z24"/>
    <mergeCell ref="AA24:AF24"/>
    <mergeCell ref="AG24:AL24"/>
    <mergeCell ref="O21:T21"/>
    <mergeCell ref="U21:Z21"/>
    <mergeCell ref="AA21:AF21"/>
    <mergeCell ref="AG21:AL21"/>
    <mergeCell ref="O22:T22"/>
    <mergeCell ref="U22:Z22"/>
    <mergeCell ref="AA22:AF22"/>
    <mergeCell ref="AG22:AL22"/>
    <mergeCell ref="O27:T27"/>
    <mergeCell ref="U27:Z27"/>
    <mergeCell ref="AA27:AF27"/>
    <mergeCell ref="AG27:AL27"/>
    <mergeCell ref="O28:T28"/>
    <mergeCell ref="U28:Z28"/>
    <mergeCell ref="AA28:AF28"/>
    <mergeCell ref="AG28:AL28"/>
    <mergeCell ref="O25:T25"/>
    <mergeCell ref="U25:Z25"/>
    <mergeCell ref="AA25:AF25"/>
    <mergeCell ref="AG25:AL25"/>
    <mergeCell ref="O26:T26"/>
    <mergeCell ref="U26:Z26"/>
    <mergeCell ref="AA26:AF26"/>
    <mergeCell ref="AG26:AL26"/>
    <mergeCell ref="O31:T31"/>
    <mergeCell ref="U31:Z31"/>
    <mergeCell ref="AA31:AF31"/>
    <mergeCell ref="AG31:AL31"/>
    <mergeCell ref="O32:T32"/>
    <mergeCell ref="U32:Z32"/>
    <mergeCell ref="AA32:AF32"/>
    <mergeCell ref="AG32:AL32"/>
    <mergeCell ref="O29:T29"/>
    <mergeCell ref="U29:Z29"/>
    <mergeCell ref="AA29:AF29"/>
    <mergeCell ref="AG29:AL29"/>
    <mergeCell ref="O30:T30"/>
    <mergeCell ref="U30:Z30"/>
    <mergeCell ref="AA30:AF30"/>
    <mergeCell ref="AG30:AL30"/>
    <mergeCell ref="O35:T35"/>
    <mergeCell ref="U35:Z35"/>
    <mergeCell ref="AA35:AF35"/>
    <mergeCell ref="AG35:AL35"/>
    <mergeCell ref="O36:T36"/>
    <mergeCell ref="U36:Z36"/>
    <mergeCell ref="AA36:AF36"/>
    <mergeCell ref="AG36:AL36"/>
    <mergeCell ref="O33:T33"/>
    <mergeCell ref="U33:Z33"/>
    <mergeCell ref="AA33:AF33"/>
    <mergeCell ref="AG33:AL33"/>
    <mergeCell ref="O34:T34"/>
    <mergeCell ref="U34:Z34"/>
    <mergeCell ref="AA34:AF34"/>
    <mergeCell ref="AG34:AL34"/>
    <mergeCell ref="O39:T39"/>
    <mergeCell ref="U39:Z39"/>
    <mergeCell ref="AA39:AF39"/>
    <mergeCell ref="AG39:AL39"/>
    <mergeCell ref="O40:T40"/>
    <mergeCell ref="U40:Z40"/>
    <mergeCell ref="AA40:AF40"/>
    <mergeCell ref="AG40:AL40"/>
    <mergeCell ref="O37:T37"/>
    <mergeCell ref="U37:Z37"/>
    <mergeCell ref="AA37:AF37"/>
    <mergeCell ref="AG37:AL37"/>
    <mergeCell ref="O38:T38"/>
    <mergeCell ref="U38:Z38"/>
    <mergeCell ref="AA38:AF38"/>
    <mergeCell ref="AG38:AL38"/>
    <mergeCell ref="O43:T43"/>
    <mergeCell ref="U43:Z43"/>
    <mergeCell ref="AA43:AF43"/>
    <mergeCell ref="AG43:AL43"/>
    <mergeCell ref="O44:T44"/>
    <mergeCell ref="U44:Z44"/>
    <mergeCell ref="AA44:AF44"/>
    <mergeCell ref="AG44:AL44"/>
    <mergeCell ref="O41:T41"/>
    <mergeCell ref="U41:Z41"/>
    <mergeCell ref="AA41:AF41"/>
    <mergeCell ref="AG41:AL41"/>
    <mergeCell ref="O42:T42"/>
    <mergeCell ref="U42:Z42"/>
    <mergeCell ref="AA42:AF42"/>
    <mergeCell ref="AG42:AL42"/>
    <mergeCell ref="O47:T47"/>
    <mergeCell ref="U47:Z47"/>
    <mergeCell ref="AA47:AF47"/>
    <mergeCell ref="AG47:AL47"/>
    <mergeCell ref="O48:T48"/>
    <mergeCell ref="U48:Z48"/>
    <mergeCell ref="AA48:AF48"/>
    <mergeCell ref="AG48:AL48"/>
    <mergeCell ref="O45:T45"/>
    <mergeCell ref="U45:Z45"/>
    <mergeCell ref="AA45:AF45"/>
    <mergeCell ref="AG45:AL45"/>
    <mergeCell ref="O46:T46"/>
    <mergeCell ref="U46:Z46"/>
    <mergeCell ref="AA46:AF46"/>
    <mergeCell ref="AG46:AL46"/>
    <mergeCell ref="O51:T51"/>
    <mergeCell ref="U51:Z51"/>
    <mergeCell ref="AA51:AF51"/>
    <mergeCell ref="AG51:AL51"/>
    <mergeCell ref="O52:T52"/>
    <mergeCell ref="U52:Z52"/>
    <mergeCell ref="AA52:AF52"/>
    <mergeCell ref="AG52:AL52"/>
    <mergeCell ref="O49:T49"/>
    <mergeCell ref="U49:Z49"/>
    <mergeCell ref="AA49:AF49"/>
    <mergeCell ref="AG49:AL49"/>
    <mergeCell ref="O50:T50"/>
    <mergeCell ref="U50:Z50"/>
    <mergeCell ref="AA50:AF50"/>
    <mergeCell ref="AG50:AL50"/>
    <mergeCell ref="O55:T55"/>
    <mergeCell ref="U55:Z55"/>
    <mergeCell ref="AA55:AF55"/>
    <mergeCell ref="AG55:AL55"/>
    <mergeCell ref="O56:T56"/>
    <mergeCell ref="U56:Z56"/>
    <mergeCell ref="AA56:AF56"/>
    <mergeCell ref="AG56:AL56"/>
    <mergeCell ref="O53:T53"/>
    <mergeCell ref="U53:Z53"/>
    <mergeCell ref="AA53:AF53"/>
    <mergeCell ref="AG53:AL53"/>
    <mergeCell ref="O54:T54"/>
    <mergeCell ref="U54:Z54"/>
    <mergeCell ref="AA54:AF54"/>
    <mergeCell ref="AG54:AL54"/>
    <mergeCell ref="O59:T59"/>
    <mergeCell ref="U59:Z59"/>
    <mergeCell ref="AA59:AF59"/>
    <mergeCell ref="AG59:AL59"/>
    <mergeCell ref="O60:T60"/>
    <mergeCell ref="U60:Z60"/>
    <mergeCell ref="AA60:AF60"/>
    <mergeCell ref="AG60:AL60"/>
    <mergeCell ref="O57:T57"/>
    <mergeCell ref="U57:Z57"/>
    <mergeCell ref="AA57:AF57"/>
    <mergeCell ref="AG57:AL57"/>
    <mergeCell ref="O58:T58"/>
    <mergeCell ref="U58:Z58"/>
    <mergeCell ref="AA58:AF58"/>
    <mergeCell ref="AG58:AL58"/>
    <mergeCell ref="O63:T63"/>
    <mergeCell ref="U63:Z63"/>
    <mergeCell ref="AA63:AF63"/>
    <mergeCell ref="AG63:AL63"/>
    <mergeCell ref="O64:T64"/>
    <mergeCell ref="U64:Z64"/>
    <mergeCell ref="AA64:AF64"/>
    <mergeCell ref="AG64:AL64"/>
    <mergeCell ref="O61:T61"/>
    <mergeCell ref="U61:Z61"/>
    <mergeCell ref="AA61:AF61"/>
    <mergeCell ref="AG61:AL61"/>
    <mergeCell ref="O62:T62"/>
    <mergeCell ref="U62:Z62"/>
    <mergeCell ref="AA62:AF62"/>
    <mergeCell ref="AG62:AL62"/>
    <mergeCell ref="O67:T67"/>
    <mergeCell ref="U67:Z67"/>
    <mergeCell ref="AA67:AF67"/>
    <mergeCell ref="AG67:AL67"/>
    <mergeCell ref="O68:T68"/>
    <mergeCell ref="U68:Z68"/>
    <mergeCell ref="AA68:AF68"/>
    <mergeCell ref="AG68:AL68"/>
    <mergeCell ref="O65:T65"/>
    <mergeCell ref="U65:Z65"/>
    <mergeCell ref="AA65:AF65"/>
    <mergeCell ref="AG65:AL65"/>
    <mergeCell ref="O66:T66"/>
    <mergeCell ref="U66:Z66"/>
    <mergeCell ref="AA66:AF66"/>
    <mergeCell ref="AG66:AL66"/>
    <mergeCell ref="O71:T71"/>
    <mergeCell ref="U71:Z71"/>
    <mergeCell ref="AA71:AF71"/>
    <mergeCell ref="AG71:AL71"/>
    <mergeCell ref="O72:T72"/>
    <mergeCell ref="U72:Z72"/>
    <mergeCell ref="AA72:AF72"/>
    <mergeCell ref="AG72:AL72"/>
    <mergeCell ref="O69:T69"/>
    <mergeCell ref="U69:Z69"/>
    <mergeCell ref="AA69:AF69"/>
    <mergeCell ref="AG69:AL69"/>
    <mergeCell ref="O70:T70"/>
    <mergeCell ref="U70:Z70"/>
    <mergeCell ref="AA70:AF70"/>
    <mergeCell ref="AG70:AL70"/>
    <mergeCell ref="O75:T75"/>
    <mergeCell ref="U75:Z75"/>
    <mergeCell ref="AA75:AF75"/>
    <mergeCell ref="AG75:AL75"/>
    <mergeCell ref="O76:T76"/>
    <mergeCell ref="U76:Z76"/>
    <mergeCell ref="AA76:AF76"/>
    <mergeCell ref="AG76:AL76"/>
    <mergeCell ref="O73:T73"/>
    <mergeCell ref="U73:Z73"/>
    <mergeCell ref="AA73:AF73"/>
    <mergeCell ref="AG73:AL73"/>
    <mergeCell ref="O74:T74"/>
    <mergeCell ref="U74:Z74"/>
    <mergeCell ref="AA74:AF74"/>
    <mergeCell ref="AG74:AL74"/>
    <mergeCell ref="O80:T80"/>
    <mergeCell ref="U80:Z80"/>
    <mergeCell ref="AA80:AF80"/>
    <mergeCell ref="AG80:AL80"/>
    <mergeCell ref="O81:T81"/>
    <mergeCell ref="U81:Z81"/>
    <mergeCell ref="AA81:AF81"/>
    <mergeCell ref="AG81:AL81"/>
    <mergeCell ref="O78:T78"/>
    <mergeCell ref="U78:Z78"/>
    <mergeCell ref="AA78:AF78"/>
    <mergeCell ref="AG78:AL78"/>
    <mergeCell ref="O79:T79"/>
    <mergeCell ref="U79:Z79"/>
    <mergeCell ref="AA79:AF79"/>
    <mergeCell ref="AG79:AL79"/>
    <mergeCell ref="O84:T84"/>
    <mergeCell ref="U84:Z84"/>
    <mergeCell ref="AA84:AF84"/>
    <mergeCell ref="AG84:AL84"/>
    <mergeCell ref="O85:T85"/>
    <mergeCell ref="U85:Z85"/>
    <mergeCell ref="AA85:AF85"/>
    <mergeCell ref="AG85:AL85"/>
    <mergeCell ref="O82:T82"/>
    <mergeCell ref="U82:Z82"/>
    <mergeCell ref="AA82:AF82"/>
    <mergeCell ref="AG82:AL82"/>
    <mergeCell ref="O83:T83"/>
    <mergeCell ref="U83:Z83"/>
    <mergeCell ref="AA83:AF83"/>
    <mergeCell ref="AG83:AL83"/>
    <mergeCell ref="O88:T88"/>
    <mergeCell ref="U88:Z88"/>
    <mergeCell ref="AA88:AF88"/>
    <mergeCell ref="AG88:AL88"/>
    <mergeCell ref="O89:T89"/>
    <mergeCell ref="U89:Z89"/>
    <mergeCell ref="AA89:AF89"/>
    <mergeCell ref="AG89:AL89"/>
    <mergeCell ref="O86:T86"/>
    <mergeCell ref="U86:Z86"/>
    <mergeCell ref="AA86:AF86"/>
    <mergeCell ref="AG86:AL86"/>
    <mergeCell ref="O87:T87"/>
    <mergeCell ref="U87:Z87"/>
    <mergeCell ref="AA87:AF87"/>
    <mergeCell ref="AG87:AL87"/>
    <mergeCell ref="O92:T92"/>
    <mergeCell ref="U92:Z92"/>
    <mergeCell ref="AA92:AF92"/>
    <mergeCell ref="AG92:AL92"/>
    <mergeCell ref="O93:T93"/>
    <mergeCell ref="U93:Z93"/>
    <mergeCell ref="AA93:AF93"/>
    <mergeCell ref="AG93:AL93"/>
    <mergeCell ref="O90:T90"/>
    <mergeCell ref="U90:Z90"/>
    <mergeCell ref="AA90:AF90"/>
    <mergeCell ref="AG90:AL90"/>
    <mergeCell ref="O91:T91"/>
    <mergeCell ref="U91:Z91"/>
    <mergeCell ref="AA91:AF91"/>
    <mergeCell ref="AG91:AL91"/>
    <mergeCell ref="O96:T96"/>
    <mergeCell ref="U96:Z96"/>
    <mergeCell ref="AA96:AF96"/>
    <mergeCell ref="AG96:AL96"/>
    <mergeCell ref="O97:T97"/>
    <mergeCell ref="U97:Z97"/>
    <mergeCell ref="AA97:AF97"/>
    <mergeCell ref="AG97:AL97"/>
    <mergeCell ref="O94:T94"/>
    <mergeCell ref="U94:Z94"/>
    <mergeCell ref="AA94:AF94"/>
    <mergeCell ref="AG94:AL94"/>
    <mergeCell ref="O95:T95"/>
    <mergeCell ref="U95:Z95"/>
    <mergeCell ref="AA95:AF95"/>
    <mergeCell ref="AG95:AL95"/>
    <mergeCell ref="O100:T100"/>
    <mergeCell ref="U100:Z100"/>
    <mergeCell ref="AA100:AF100"/>
    <mergeCell ref="AG100:AL100"/>
    <mergeCell ref="O101:T101"/>
    <mergeCell ref="U101:Z101"/>
    <mergeCell ref="AA101:AF101"/>
    <mergeCell ref="AG101:AL101"/>
    <mergeCell ref="O98:T98"/>
    <mergeCell ref="U98:Z98"/>
    <mergeCell ref="AA98:AF98"/>
    <mergeCell ref="AG98:AL98"/>
    <mergeCell ref="O99:T99"/>
    <mergeCell ref="U99:Z99"/>
    <mergeCell ref="AA99:AF99"/>
    <mergeCell ref="AG99:AL99"/>
    <mergeCell ref="O104:T104"/>
    <mergeCell ref="U104:Z104"/>
    <mergeCell ref="AA104:AF104"/>
    <mergeCell ref="AG104:AL104"/>
    <mergeCell ref="O105:T105"/>
    <mergeCell ref="U105:Z105"/>
    <mergeCell ref="AA105:AF105"/>
    <mergeCell ref="AG105:AL105"/>
    <mergeCell ref="O102:T102"/>
    <mergeCell ref="U102:Z102"/>
    <mergeCell ref="AA102:AF102"/>
    <mergeCell ref="AG102:AL102"/>
    <mergeCell ref="O103:T103"/>
    <mergeCell ref="U103:Z103"/>
    <mergeCell ref="AA103:AF103"/>
    <mergeCell ref="AG103:AL103"/>
    <mergeCell ref="O108:T108"/>
    <mergeCell ref="U108:Z108"/>
    <mergeCell ref="AA108:AF108"/>
    <mergeCell ref="AG108:AL108"/>
    <mergeCell ref="O109:T109"/>
    <mergeCell ref="U109:Z109"/>
    <mergeCell ref="AA109:AF109"/>
    <mergeCell ref="AG109:AL109"/>
    <mergeCell ref="O106:T106"/>
    <mergeCell ref="U106:Z106"/>
    <mergeCell ref="AA106:AF106"/>
    <mergeCell ref="AG106:AL106"/>
    <mergeCell ref="O107:T107"/>
    <mergeCell ref="U107:Z107"/>
    <mergeCell ref="AA107:AF107"/>
    <mergeCell ref="AG107:AL107"/>
    <mergeCell ref="O112:T112"/>
    <mergeCell ref="U112:Z112"/>
    <mergeCell ref="AA112:AF112"/>
    <mergeCell ref="AG112:AL112"/>
    <mergeCell ref="O113:T113"/>
    <mergeCell ref="U113:Z113"/>
    <mergeCell ref="AA113:AF113"/>
    <mergeCell ref="AG113:AL113"/>
    <mergeCell ref="O110:T110"/>
    <mergeCell ref="U110:Z110"/>
    <mergeCell ref="AA110:AF110"/>
    <mergeCell ref="AG110:AL110"/>
    <mergeCell ref="O111:T111"/>
    <mergeCell ref="U111:Z111"/>
    <mergeCell ref="AA111:AF111"/>
    <mergeCell ref="AG111:AL111"/>
    <mergeCell ref="O116:T116"/>
    <mergeCell ref="U116:Z116"/>
    <mergeCell ref="AA116:AF116"/>
    <mergeCell ref="AG116:AL116"/>
    <mergeCell ref="O114:T114"/>
    <mergeCell ref="U114:Z114"/>
    <mergeCell ref="AA114:AF114"/>
    <mergeCell ref="AG114:AL114"/>
    <mergeCell ref="O115:T115"/>
    <mergeCell ref="U115:Z115"/>
    <mergeCell ref="AA115:AF115"/>
    <mergeCell ref="AG115:AL115"/>
    <mergeCell ref="O120:T120"/>
    <mergeCell ref="U120:Z120"/>
    <mergeCell ref="AA120:AF120"/>
    <mergeCell ref="AG120:AL120"/>
    <mergeCell ref="O121:T121"/>
    <mergeCell ref="U121:Z121"/>
    <mergeCell ref="AA121:AF121"/>
    <mergeCell ref="AG121:AL121"/>
    <mergeCell ref="O118:T118"/>
    <mergeCell ref="U118:Z118"/>
    <mergeCell ref="AA118:AF118"/>
    <mergeCell ref="AG118:AL118"/>
    <mergeCell ref="O119:T119"/>
    <mergeCell ref="U119:Z119"/>
    <mergeCell ref="AA119:AF119"/>
    <mergeCell ref="AG119:AL119"/>
    <mergeCell ref="O124:T124"/>
    <mergeCell ref="U124:Z124"/>
    <mergeCell ref="AA124:AF124"/>
    <mergeCell ref="AG124:AL124"/>
    <mergeCell ref="O125:T125"/>
    <mergeCell ref="U125:Z125"/>
    <mergeCell ref="AA125:AF125"/>
    <mergeCell ref="AG125:AL125"/>
    <mergeCell ref="O122:T122"/>
    <mergeCell ref="U122:Z122"/>
    <mergeCell ref="AA122:AF122"/>
    <mergeCell ref="AG122:AL122"/>
    <mergeCell ref="O123:T123"/>
    <mergeCell ref="U123:Z123"/>
    <mergeCell ref="AA123:AF123"/>
    <mergeCell ref="AG123:AL123"/>
    <mergeCell ref="O77:T77"/>
    <mergeCell ref="U77:Z77"/>
    <mergeCell ref="AA77:AF77"/>
    <mergeCell ref="AG77:AL77"/>
    <mergeCell ref="E131:AL131"/>
    <mergeCell ref="B134:AL134"/>
    <mergeCell ref="B2:AL2"/>
    <mergeCell ref="B4:AL4"/>
    <mergeCell ref="O128:T128"/>
    <mergeCell ref="U128:Z128"/>
    <mergeCell ref="AA128:AF128"/>
    <mergeCell ref="AG128:AL128"/>
    <mergeCell ref="O129:T129"/>
    <mergeCell ref="U129:Z129"/>
    <mergeCell ref="AA129:AF129"/>
    <mergeCell ref="AG129:AL129"/>
    <mergeCell ref="O126:T126"/>
    <mergeCell ref="U126:Z126"/>
    <mergeCell ref="AA126:AF126"/>
    <mergeCell ref="AG126:AL126"/>
    <mergeCell ref="O127:T127"/>
    <mergeCell ref="U127:Z127"/>
    <mergeCell ref="AA127:AF127"/>
    <mergeCell ref="AG127:AL127"/>
  </mergeCells>
  <phoneticPr fontId="2" type="noConversion"/>
  <dataValidations count="1">
    <dataValidation allowBlank="1" showInputMessage="1" showErrorMessage="1" promptTitle="단위에 주의하여 입력해 주십시오." prompt="이 셀에는 숫자만 입력해 주십시오." sqref="U13 AG13 U100 AG100" xr:uid="{00000000-0002-0000-1E00-000000000000}"/>
  </dataValidations>
  <pageMargins left="0.59055118110236227" right="0.47244094488188981" top="0.74803149606299213" bottom="0.74803149606299213" header="0.31496062992125984" footer="0.31496062992125984"/>
  <pageSetup paperSize="9" scale="7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dimension ref="A1:CG133"/>
  <sheetViews>
    <sheetView showGridLines="0" view="pageBreakPreview" zoomScaleNormal="100" zoomScaleSheetLayoutView="100" workbookViewId="0">
      <selection activeCell="E81" sqref="E81:AL81"/>
    </sheetView>
  </sheetViews>
  <sheetFormatPr defaultRowHeight="17" x14ac:dyDescent="0.45"/>
  <cols>
    <col min="1" max="1" width="9" style="1"/>
    <col min="2" max="3" width="1.08203125" style="1" customWidth="1"/>
    <col min="4" max="14" width="2.75" style="1" customWidth="1"/>
    <col min="15" max="38" width="3.25" style="1" customWidth="1"/>
    <col min="39" max="45" width="9" style="1"/>
  </cols>
  <sheetData>
    <row r="1" spans="1:45"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37"/>
      <c r="AR1"/>
      <c r="AS1"/>
    </row>
    <row r="2" spans="1:45" ht="20.25" customHeight="1" x14ac:dyDescent="0.45">
      <c r="A2" s="106"/>
      <c r="B2" s="502" t="s">
        <v>669</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R2"/>
      <c r="AS2"/>
    </row>
    <row r="3" spans="1:45" x14ac:dyDescent="0.45">
      <c r="AR3"/>
      <c r="AS3"/>
    </row>
    <row r="4" spans="1:45" ht="16.5" customHeight="1" x14ac:dyDescent="0.45">
      <c r="J4" s="29" t="s">
        <v>426</v>
      </c>
      <c r="L4" s="29" t="s">
        <v>427</v>
      </c>
      <c r="M4" s="137">
        <f>'5부.Ⅰ'!Q6</f>
        <v>4</v>
      </c>
      <c r="N4" s="29" t="s">
        <v>428</v>
      </c>
      <c r="O4" s="166"/>
      <c r="P4" s="138" t="s">
        <v>670</v>
      </c>
      <c r="R4" s="29"/>
      <c r="S4" s="139" t="s">
        <v>671</v>
      </c>
      <c r="T4" s="167"/>
      <c r="U4" s="139"/>
      <c r="V4" s="655" t="str">
        <f>표지!D6</f>
        <v>2021.06.01</v>
      </c>
      <c r="W4" s="655"/>
      <c r="X4" s="655"/>
      <c r="Y4" s="139"/>
      <c r="Z4" s="139" t="s">
        <v>672</v>
      </c>
      <c r="AA4" s="139"/>
      <c r="AB4" s="167"/>
      <c r="AC4" s="655" t="str">
        <f>표지!G6</f>
        <v>2021.11.30</v>
      </c>
      <c r="AD4" s="655"/>
      <c r="AE4" s="655"/>
      <c r="AF4" s="167"/>
      <c r="AG4" s="29"/>
      <c r="AH4" s="29"/>
      <c r="AI4" s="29"/>
      <c r="AJ4" s="29"/>
      <c r="AK4" s="29"/>
      <c r="AL4" s="29"/>
    </row>
    <row r="5" spans="1:45" ht="16.5" customHeight="1" x14ac:dyDescent="0.45">
      <c r="J5" s="29" t="s">
        <v>432</v>
      </c>
      <c r="L5" s="29" t="s">
        <v>427</v>
      </c>
      <c r="M5" s="140">
        <f>'5부.Ⅰ'!Q7</f>
        <v>3</v>
      </c>
      <c r="N5" s="29" t="s">
        <v>428</v>
      </c>
      <c r="O5" s="166"/>
      <c r="P5" s="138" t="s">
        <v>673</v>
      </c>
      <c r="R5" s="29"/>
      <c r="S5" s="139" t="s">
        <v>671</v>
      </c>
      <c r="T5" s="167"/>
      <c r="U5" s="139"/>
      <c r="V5" s="239" t="s">
        <v>1090</v>
      </c>
      <c r="W5" s="239"/>
      <c r="X5" s="239"/>
      <c r="Y5" s="139"/>
      <c r="Z5" s="139" t="s">
        <v>672</v>
      </c>
      <c r="AA5" s="139"/>
      <c r="AB5" s="167"/>
      <c r="AC5" s="656" t="str">
        <f>'5부.Ⅰ'!AA7</f>
        <v>2021.05.31</v>
      </c>
      <c r="AD5" s="656"/>
      <c r="AE5" s="656"/>
      <c r="AF5" s="167"/>
      <c r="AG5" s="29"/>
      <c r="AH5" s="29"/>
      <c r="AI5" s="29"/>
      <c r="AJ5" s="29"/>
      <c r="AK5" s="29"/>
      <c r="AL5" s="29"/>
    </row>
    <row r="6" spans="1:45" ht="17.25" customHeight="1" x14ac:dyDescent="0.4">
      <c r="B6" s="49"/>
      <c r="C6" s="49"/>
      <c r="D6" s="29" t="s">
        <v>674</v>
      </c>
      <c r="E6" s="142"/>
      <c r="F6" s="142"/>
      <c r="G6" s="29" t="str">
        <f>표지!E28</f>
        <v>이에스알켄달스퀘어위탁관리부동산투자회사(주)</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54"/>
      <c r="AH6" s="143"/>
      <c r="AI6" s="657" t="s">
        <v>675</v>
      </c>
      <c r="AJ6" s="657"/>
      <c r="AK6" s="657"/>
      <c r="AL6" s="657"/>
    </row>
    <row r="7" spans="1:45" ht="16.5" customHeight="1" x14ac:dyDescent="0.45">
      <c r="D7" s="649" t="s">
        <v>435</v>
      </c>
      <c r="E7" s="650"/>
      <c r="F7" s="650"/>
      <c r="G7" s="650"/>
      <c r="H7" s="650"/>
      <c r="I7" s="650"/>
      <c r="J7" s="650"/>
      <c r="K7" s="650"/>
      <c r="L7" s="650"/>
      <c r="M7" s="650"/>
      <c r="N7" s="651"/>
      <c r="O7" s="154"/>
      <c r="P7" s="168"/>
      <c r="Q7" s="168"/>
      <c r="R7" s="168"/>
      <c r="S7" s="168" t="s">
        <v>151</v>
      </c>
      <c r="T7" s="169">
        <f>M4</f>
        <v>4</v>
      </c>
      <c r="U7" s="168" t="s">
        <v>676</v>
      </c>
      <c r="V7" s="168"/>
      <c r="W7" s="168"/>
      <c r="X7" s="168"/>
      <c r="Y7" s="168"/>
      <c r="Z7" s="170"/>
      <c r="AA7" s="154"/>
      <c r="AB7" s="168"/>
      <c r="AC7" s="168"/>
      <c r="AD7" s="168"/>
      <c r="AE7" s="168" t="s">
        <v>151</v>
      </c>
      <c r="AF7" s="149">
        <f>M5</f>
        <v>3</v>
      </c>
      <c r="AG7" s="168" t="s">
        <v>677</v>
      </c>
      <c r="AH7" s="168"/>
      <c r="AI7" s="168"/>
      <c r="AJ7" s="168"/>
      <c r="AK7" s="168"/>
      <c r="AL7" s="170"/>
      <c r="AR7"/>
      <c r="AS7"/>
    </row>
    <row r="8" spans="1:45" ht="16.5" customHeight="1" x14ac:dyDescent="0.45">
      <c r="A8" s="171" t="s">
        <v>678</v>
      </c>
      <c r="D8" s="652"/>
      <c r="E8" s="653"/>
      <c r="F8" s="653"/>
      <c r="G8" s="653"/>
      <c r="H8" s="653"/>
      <c r="I8" s="653"/>
      <c r="J8" s="653"/>
      <c r="K8" s="653"/>
      <c r="L8" s="653"/>
      <c r="M8" s="653"/>
      <c r="N8" s="654"/>
      <c r="O8" s="633" t="s">
        <v>679</v>
      </c>
      <c r="P8" s="634"/>
      <c r="Q8" s="634"/>
      <c r="R8" s="634"/>
      <c r="S8" s="634"/>
      <c r="T8" s="634"/>
      <c r="U8" s="634"/>
      <c r="V8" s="634"/>
      <c r="W8" s="634"/>
      <c r="X8" s="634"/>
      <c r="Y8" s="634"/>
      <c r="Z8" s="635"/>
      <c r="AA8" s="633" t="s">
        <v>679</v>
      </c>
      <c r="AB8" s="634"/>
      <c r="AC8" s="634"/>
      <c r="AD8" s="634"/>
      <c r="AE8" s="634"/>
      <c r="AF8" s="634"/>
      <c r="AG8" s="634"/>
      <c r="AH8" s="634"/>
      <c r="AI8" s="634"/>
      <c r="AJ8" s="634"/>
      <c r="AK8" s="634"/>
      <c r="AL8" s="635"/>
      <c r="AS8"/>
    </row>
    <row r="9" spans="1:45" ht="16.5" customHeight="1" x14ac:dyDescent="0.45">
      <c r="D9" s="652"/>
      <c r="E9" s="653"/>
      <c r="F9" s="653"/>
      <c r="G9" s="653"/>
      <c r="H9" s="653"/>
      <c r="I9" s="653"/>
      <c r="J9" s="653"/>
      <c r="K9" s="653"/>
      <c r="L9" s="653"/>
      <c r="M9" s="653"/>
      <c r="N9" s="654"/>
      <c r="O9" s="643" t="s">
        <v>680</v>
      </c>
      <c r="P9" s="644"/>
      <c r="Q9" s="644"/>
      <c r="R9" s="644"/>
      <c r="S9" s="644"/>
      <c r="T9" s="645"/>
      <c r="U9" s="643" t="s">
        <v>681</v>
      </c>
      <c r="V9" s="644"/>
      <c r="W9" s="644"/>
      <c r="X9" s="644"/>
      <c r="Y9" s="644"/>
      <c r="Z9" s="645"/>
      <c r="AA9" s="643" t="s">
        <v>680</v>
      </c>
      <c r="AB9" s="644"/>
      <c r="AC9" s="644"/>
      <c r="AD9" s="644"/>
      <c r="AE9" s="644"/>
      <c r="AF9" s="645"/>
      <c r="AG9" s="643" t="s">
        <v>682</v>
      </c>
      <c r="AH9" s="644"/>
      <c r="AI9" s="644"/>
      <c r="AJ9" s="644"/>
      <c r="AK9" s="644"/>
      <c r="AL9" s="645"/>
    </row>
    <row r="10" spans="1:45" ht="16.5" customHeight="1" x14ac:dyDescent="0.45">
      <c r="A10" s="45" t="s">
        <v>683</v>
      </c>
      <c r="B10" s="45"/>
      <c r="C10" s="45"/>
      <c r="D10" s="154" t="s">
        <v>684</v>
      </c>
      <c r="E10" s="155"/>
      <c r="F10" s="155"/>
      <c r="G10" s="155"/>
      <c r="H10" s="155"/>
      <c r="I10" s="155"/>
      <c r="J10" s="155"/>
      <c r="K10" s="155"/>
      <c r="L10" s="155"/>
      <c r="M10" s="155"/>
      <c r="N10" s="156"/>
      <c r="O10" s="646">
        <f>+O11+O12+O13+O14+O15+O16+O17</f>
        <v>4400120649</v>
      </c>
      <c r="P10" s="647"/>
      <c r="Q10" s="647"/>
      <c r="R10" s="647"/>
      <c r="S10" s="647"/>
      <c r="T10" s="648"/>
      <c r="U10" s="646">
        <f>+U11+U12+U13+U14+U15+U16+U17</f>
        <v>19680322901</v>
      </c>
      <c r="V10" s="647"/>
      <c r="W10" s="647"/>
      <c r="X10" s="647"/>
      <c r="Y10" s="647"/>
      <c r="Z10" s="648"/>
      <c r="AA10" s="646">
        <f>+AA11+AA12+AA13+AA14+AA15+AA16+AA17</f>
        <v>4307058953</v>
      </c>
      <c r="AB10" s="647"/>
      <c r="AC10" s="647"/>
      <c r="AD10" s="647"/>
      <c r="AE10" s="647"/>
      <c r="AF10" s="648"/>
      <c r="AG10" s="646">
        <f>+AG11+AG12+AG13+AG14+AG15+AG16+AG17</f>
        <v>4307171829</v>
      </c>
      <c r="AH10" s="647"/>
      <c r="AI10" s="647"/>
      <c r="AJ10" s="647"/>
      <c r="AK10" s="647"/>
      <c r="AL10" s="648"/>
    </row>
    <row r="11" spans="1:45" ht="16.5" customHeight="1" x14ac:dyDescent="0.45">
      <c r="A11" s="45" t="s">
        <v>685</v>
      </c>
      <c r="B11" s="45"/>
      <c r="C11" s="45"/>
      <c r="D11" s="157" t="s">
        <v>686</v>
      </c>
      <c r="E11" s="155"/>
      <c r="F11" s="155"/>
      <c r="G11" s="155"/>
      <c r="H11" s="155"/>
      <c r="I11" s="155"/>
      <c r="J11" s="155"/>
      <c r="K11" s="155"/>
      <c r="L11" s="155"/>
      <c r="M11" s="155"/>
      <c r="N11" s="156"/>
      <c r="O11" s="638"/>
      <c r="P11" s="638"/>
      <c r="Q11" s="638"/>
      <c r="R11" s="638"/>
      <c r="S11" s="638"/>
      <c r="T11" s="638"/>
      <c r="U11" s="638"/>
      <c r="V11" s="638"/>
      <c r="W11" s="638"/>
      <c r="X11" s="638"/>
      <c r="Y11" s="638"/>
      <c r="Z11" s="638"/>
      <c r="AA11" s="638"/>
      <c r="AB11" s="638"/>
      <c r="AC11" s="638"/>
      <c r="AD11" s="638"/>
      <c r="AE11" s="638"/>
      <c r="AF11" s="638"/>
      <c r="AG11" s="638"/>
      <c r="AH11" s="638"/>
      <c r="AI11" s="638"/>
      <c r="AJ11" s="638"/>
      <c r="AK11" s="638"/>
      <c r="AL11" s="638"/>
    </row>
    <row r="12" spans="1:45" ht="16.5" customHeight="1" x14ac:dyDescent="0.45">
      <c r="A12" s="45" t="s">
        <v>687</v>
      </c>
      <c r="B12" s="45"/>
      <c r="C12" s="45"/>
      <c r="D12" s="157" t="s">
        <v>688</v>
      </c>
      <c r="E12" s="155"/>
      <c r="F12" s="155"/>
      <c r="G12" s="155"/>
      <c r="H12" s="155"/>
      <c r="I12" s="155"/>
      <c r="J12" s="155"/>
      <c r="K12" s="155"/>
      <c r="L12" s="155"/>
      <c r="M12" s="155"/>
      <c r="N12" s="156"/>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8"/>
    </row>
    <row r="13" spans="1:45" ht="16.5" customHeight="1" x14ac:dyDescent="0.45">
      <c r="A13" s="45" t="s">
        <v>689</v>
      </c>
      <c r="B13" s="45"/>
      <c r="C13" s="45"/>
      <c r="D13" s="157" t="s">
        <v>690</v>
      </c>
      <c r="E13" s="155"/>
      <c r="F13" s="155"/>
      <c r="G13" s="155"/>
      <c r="H13" s="155"/>
      <c r="I13" s="155"/>
      <c r="J13" s="155"/>
      <c r="K13" s="155"/>
      <c r="L13" s="155"/>
      <c r="M13" s="155"/>
      <c r="N13" s="156"/>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row>
    <row r="14" spans="1:45" ht="16.5" customHeight="1" x14ac:dyDescent="0.45">
      <c r="A14" s="45" t="s">
        <v>691</v>
      </c>
      <c r="B14" s="45"/>
      <c r="C14" s="45"/>
      <c r="D14" s="157" t="s">
        <v>692</v>
      </c>
      <c r="E14" s="155"/>
      <c r="F14" s="155"/>
      <c r="G14" s="155"/>
      <c r="H14" s="155"/>
      <c r="I14" s="155"/>
      <c r="J14" s="155"/>
      <c r="K14" s="155"/>
      <c r="L14" s="155"/>
      <c r="M14" s="155"/>
      <c r="N14" s="156"/>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row>
    <row r="15" spans="1:45" ht="16.5" customHeight="1" x14ac:dyDescent="0.45">
      <c r="A15" s="45" t="s">
        <v>693</v>
      </c>
      <c r="B15" s="45"/>
      <c r="C15" s="45"/>
      <c r="D15" s="157" t="s">
        <v>694</v>
      </c>
      <c r="E15" s="155"/>
      <c r="F15" s="155"/>
      <c r="G15" s="155"/>
      <c r="H15" s="155"/>
      <c r="I15" s="155"/>
      <c r="J15" s="155"/>
      <c r="K15" s="155"/>
      <c r="L15" s="155"/>
      <c r="M15" s="155"/>
      <c r="N15" s="156"/>
      <c r="O15" s="638">
        <v>4400120649</v>
      </c>
      <c r="P15" s="638"/>
      <c r="Q15" s="638"/>
      <c r="R15" s="638"/>
      <c r="S15" s="638"/>
      <c r="T15" s="638"/>
      <c r="U15" s="638">
        <v>19680322901</v>
      </c>
      <c r="V15" s="638"/>
      <c r="W15" s="638"/>
      <c r="X15" s="638"/>
      <c r="Y15" s="638"/>
      <c r="Z15" s="638"/>
      <c r="AA15" s="638">
        <v>4307058953</v>
      </c>
      <c r="AB15" s="638"/>
      <c r="AC15" s="638"/>
      <c r="AD15" s="638"/>
      <c r="AE15" s="638"/>
      <c r="AF15" s="638"/>
      <c r="AG15" s="638">
        <v>4307171829</v>
      </c>
      <c r="AH15" s="638"/>
      <c r="AI15" s="638"/>
      <c r="AJ15" s="638"/>
      <c r="AK15" s="638"/>
      <c r="AL15" s="638"/>
    </row>
    <row r="16" spans="1:45" ht="16.5" customHeight="1" x14ac:dyDescent="0.45">
      <c r="A16" s="45" t="s">
        <v>1040</v>
      </c>
      <c r="B16" s="45"/>
      <c r="C16" s="45"/>
      <c r="D16" s="157" t="s">
        <v>1039</v>
      </c>
      <c r="E16" s="155"/>
      <c r="F16" s="155"/>
      <c r="G16" s="155"/>
      <c r="H16" s="155"/>
      <c r="I16" s="155"/>
      <c r="J16" s="155"/>
      <c r="K16" s="155"/>
      <c r="L16" s="155"/>
      <c r="M16" s="155"/>
      <c r="N16" s="156"/>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row>
    <row r="17" spans="1:85" ht="16.5" customHeight="1" x14ac:dyDescent="0.45">
      <c r="A17" s="45" t="s">
        <v>695</v>
      </c>
      <c r="B17" s="45"/>
      <c r="C17" s="45"/>
      <c r="D17" s="157" t="s">
        <v>1041</v>
      </c>
      <c r="E17" s="155"/>
      <c r="F17" s="155"/>
      <c r="G17" s="155"/>
      <c r="H17" s="155"/>
      <c r="I17" s="155"/>
      <c r="J17" s="155"/>
      <c r="K17" s="155"/>
      <c r="L17" s="155"/>
      <c r="M17" s="155"/>
      <c r="N17" s="156"/>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row>
    <row r="18" spans="1:85" s="1" customFormat="1" ht="16.5" customHeight="1" x14ac:dyDescent="0.45">
      <c r="A18" s="45" t="s">
        <v>696</v>
      </c>
      <c r="B18" s="45"/>
      <c r="C18" s="45"/>
      <c r="D18" s="172" t="s">
        <v>697</v>
      </c>
      <c r="E18" s="155"/>
      <c r="F18" s="155"/>
      <c r="G18" s="155"/>
      <c r="H18" s="155"/>
      <c r="I18" s="155"/>
      <c r="J18" s="155"/>
      <c r="K18" s="155"/>
      <c r="L18" s="155"/>
      <c r="M18" s="155"/>
      <c r="N18" s="156"/>
      <c r="O18" s="639">
        <f>+O19+O20+O21+O22+O23+O24+O25+O26+O27+O28+O29+O30+O31+O32+O33+O34+O35+O36+O37+O38+O39+O40+O41+O42+O43+O44+O45+O46+O47</f>
        <v>164912442</v>
      </c>
      <c r="P18" s="639"/>
      <c r="Q18" s="639"/>
      <c r="R18" s="639"/>
      <c r="S18" s="639"/>
      <c r="T18" s="639"/>
      <c r="U18" s="639">
        <f>+U19+U20+U21+U22+U23+U24+U25+U26+U27+U28+U29+U30+U31+U32+U33+U34+U35+U36+U37+U38+U39+U40+U41+U42+U43+U44+U45+U46+U47</f>
        <v>430840192</v>
      </c>
      <c r="V18" s="639"/>
      <c r="W18" s="639"/>
      <c r="X18" s="639"/>
      <c r="Y18" s="639"/>
      <c r="Z18" s="639"/>
      <c r="AA18" s="639">
        <f>+AA19+AA20+AA21+AA22+AA23+AA24+AA25+AA26+AA27+AA28+AA29+AA30+AA31+AA32+AA33+AA34+AA35+AA36+AA37+AA38+AA39+AA40+AA41+AA42+AA43+AA44+AA45+AA46+AA47</f>
        <v>145146566</v>
      </c>
      <c r="AB18" s="639"/>
      <c r="AC18" s="639"/>
      <c r="AD18" s="639"/>
      <c r="AE18" s="639"/>
      <c r="AF18" s="639"/>
      <c r="AG18" s="639">
        <f>+AG19+AG20+AG21+AG22+AG23+AG24+AG25+AG26+AG27+AG28+AG29+AG30+AG31+AG32+AG33+AG34+AG35+AG36+AG37+AG38+AG39+AG40+AG41+AG42+AG43+AG44+AG45+AG46+AG47</f>
        <v>5512323574</v>
      </c>
      <c r="AH18" s="639"/>
      <c r="AI18" s="639"/>
      <c r="AJ18" s="639"/>
      <c r="AK18" s="639"/>
      <c r="AL18" s="639"/>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row>
    <row r="19" spans="1:85" ht="16.5" customHeight="1" x14ac:dyDescent="0.45">
      <c r="A19" s="45" t="s">
        <v>698</v>
      </c>
      <c r="B19" s="45"/>
      <c r="C19" s="45"/>
      <c r="D19" s="157" t="s">
        <v>699</v>
      </c>
      <c r="E19" s="155"/>
      <c r="F19" s="155"/>
      <c r="G19" s="155"/>
      <c r="H19" s="155"/>
      <c r="I19" s="155"/>
      <c r="J19" s="155"/>
      <c r="K19" s="155"/>
      <c r="L19" s="155"/>
      <c r="M19" s="155"/>
      <c r="N19" s="156"/>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row>
    <row r="20" spans="1:85" ht="16.5" customHeight="1" x14ac:dyDescent="0.45">
      <c r="A20" s="45" t="s">
        <v>700</v>
      </c>
      <c r="B20" s="45"/>
      <c r="C20" s="45"/>
      <c r="D20" s="157" t="s">
        <v>701</v>
      </c>
      <c r="E20" s="155"/>
      <c r="F20" s="155"/>
      <c r="G20" s="155"/>
      <c r="H20" s="155"/>
      <c r="I20" s="155"/>
      <c r="J20" s="155"/>
      <c r="K20" s="155"/>
      <c r="L20" s="155"/>
      <c r="M20" s="155"/>
      <c r="N20" s="156"/>
      <c r="O20" s="638">
        <v>28500000</v>
      </c>
      <c r="P20" s="638"/>
      <c r="Q20" s="638"/>
      <c r="R20" s="638"/>
      <c r="S20" s="638"/>
      <c r="T20" s="638"/>
      <c r="U20" s="638">
        <v>57000000</v>
      </c>
      <c r="V20" s="638"/>
      <c r="W20" s="638"/>
      <c r="X20" s="638"/>
      <c r="Y20" s="638"/>
      <c r="Z20" s="638"/>
      <c r="AA20" s="638">
        <v>28500000</v>
      </c>
      <c r="AB20" s="638"/>
      <c r="AC20" s="638"/>
      <c r="AD20" s="638"/>
      <c r="AE20" s="638"/>
      <c r="AF20" s="638"/>
      <c r="AG20" s="638">
        <v>57000000</v>
      </c>
      <c r="AH20" s="638"/>
      <c r="AI20" s="638"/>
      <c r="AJ20" s="638"/>
      <c r="AK20" s="638"/>
      <c r="AL20" s="638"/>
    </row>
    <row r="21" spans="1:85" ht="16.5" customHeight="1" x14ac:dyDescent="0.45">
      <c r="A21" s="45" t="s">
        <v>702</v>
      </c>
      <c r="B21" s="45"/>
      <c r="C21" s="45"/>
      <c r="D21" s="157" t="s">
        <v>703</v>
      </c>
      <c r="E21" s="155"/>
      <c r="F21" s="155"/>
      <c r="G21" s="155"/>
      <c r="H21" s="155"/>
      <c r="I21" s="155"/>
      <c r="J21" s="155"/>
      <c r="K21" s="155"/>
      <c r="L21" s="155"/>
      <c r="M21" s="155"/>
      <c r="N21" s="156"/>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row>
    <row r="22" spans="1:85" ht="16.5" customHeight="1" x14ac:dyDescent="0.45">
      <c r="A22" s="45" t="s">
        <v>704</v>
      </c>
      <c r="B22" s="45"/>
      <c r="C22" s="45"/>
      <c r="D22" s="157" t="s">
        <v>705</v>
      </c>
      <c r="E22" s="155"/>
      <c r="F22" s="155"/>
      <c r="G22" s="155"/>
      <c r="H22" s="155"/>
      <c r="I22" s="155"/>
      <c r="J22" s="155"/>
      <c r="K22" s="155"/>
      <c r="L22" s="155"/>
      <c r="M22" s="155"/>
      <c r="N22" s="156"/>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row>
    <row r="23" spans="1:85" ht="16.5" customHeight="1" x14ac:dyDescent="0.45">
      <c r="A23" s="45" t="s">
        <v>706</v>
      </c>
      <c r="B23" s="45"/>
      <c r="C23" s="45"/>
      <c r="D23" s="157" t="s">
        <v>707</v>
      </c>
      <c r="E23" s="155"/>
      <c r="F23" s="155"/>
      <c r="G23" s="155"/>
      <c r="H23" s="155"/>
      <c r="I23" s="155"/>
      <c r="J23" s="155"/>
      <c r="K23" s="155"/>
      <c r="L23" s="155"/>
      <c r="M23" s="155"/>
      <c r="N23" s="156"/>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row>
    <row r="24" spans="1:85" ht="16.5" customHeight="1" x14ac:dyDescent="0.45">
      <c r="A24" s="45" t="s">
        <v>708</v>
      </c>
      <c r="B24" s="45"/>
      <c r="C24" s="45"/>
      <c r="D24" s="157" t="s">
        <v>709</v>
      </c>
      <c r="E24" s="155"/>
      <c r="F24" s="155"/>
      <c r="G24" s="155"/>
      <c r="H24" s="155"/>
      <c r="I24" s="155"/>
      <c r="J24" s="155"/>
      <c r="K24" s="155"/>
      <c r="L24" s="155"/>
      <c r="M24" s="155"/>
      <c r="N24" s="156"/>
      <c r="O24" s="638">
        <v>0</v>
      </c>
      <c r="P24" s="638"/>
      <c r="Q24" s="638"/>
      <c r="R24" s="638"/>
      <c r="S24" s="638"/>
      <c r="T24" s="638"/>
      <c r="U24" s="638"/>
      <c r="V24" s="638"/>
      <c r="W24" s="638"/>
      <c r="X24" s="638"/>
      <c r="Y24" s="638"/>
      <c r="Z24" s="638"/>
      <c r="AA24" s="638"/>
      <c r="AB24" s="638"/>
      <c r="AC24" s="638"/>
      <c r="AD24" s="638"/>
      <c r="AE24" s="638"/>
      <c r="AF24" s="638"/>
      <c r="AG24" s="638">
        <v>2530090830</v>
      </c>
      <c r="AH24" s="638"/>
      <c r="AI24" s="638"/>
      <c r="AJ24" s="638"/>
      <c r="AK24" s="638"/>
      <c r="AL24" s="638"/>
    </row>
    <row r="25" spans="1:85" ht="16.5" customHeight="1" x14ac:dyDescent="0.45">
      <c r="A25" s="45" t="s">
        <v>710</v>
      </c>
      <c r="B25" s="45"/>
      <c r="C25" s="45"/>
      <c r="D25" s="157" t="s">
        <v>711</v>
      </c>
      <c r="E25" s="155"/>
      <c r="F25" s="155"/>
      <c r="G25" s="155"/>
      <c r="H25" s="155"/>
      <c r="I25" s="155"/>
      <c r="J25" s="155"/>
      <c r="K25" s="155"/>
      <c r="L25" s="155"/>
      <c r="M25" s="155"/>
      <c r="N25" s="156"/>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row>
    <row r="26" spans="1:85" ht="16.5" customHeight="1" x14ac:dyDescent="0.45">
      <c r="A26" s="45" t="s">
        <v>712</v>
      </c>
      <c r="B26" s="45"/>
      <c r="C26" s="45"/>
      <c r="D26" s="157" t="s">
        <v>713</v>
      </c>
      <c r="E26" s="155"/>
      <c r="F26" s="155"/>
      <c r="G26" s="155"/>
      <c r="H26" s="155"/>
      <c r="I26" s="155"/>
      <c r="J26" s="155"/>
      <c r="K26" s="155"/>
      <c r="L26" s="155"/>
      <c r="M26" s="155"/>
      <c r="N26" s="156"/>
      <c r="O26" s="638">
        <v>2486339</v>
      </c>
      <c r="P26" s="638"/>
      <c r="Q26" s="638"/>
      <c r="R26" s="638"/>
      <c r="S26" s="638"/>
      <c r="T26" s="638"/>
      <c r="U26" s="638">
        <v>5000000</v>
      </c>
      <c r="V26" s="638"/>
      <c r="W26" s="638"/>
      <c r="X26" s="638"/>
      <c r="Y26" s="638"/>
      <c r="Z26" s="638"/>
      <c r="AA26" s="638">
        <v>2527473</v>
      </c>
      <c r="AB26" s="638"/>
      <c r="AC26" s="638"/>
      <c r="AD26" s="638"/>
      <c r="AE26" s="638"/>
      <c r="AF26" s="638"/>
      <c r="AG26" s="638">
        <v>4978597</v>
      </c>
      <c r="AH26" s="638"/>
      <c r="AI26" s="638"/>
      <c r="AJ26" s="638"/>
      <c r="AK26" s="638"/>
      <c r="AL26" s="638"/>
    </row>
    <row r="27" spans="1:85" ht="16.5" customHeight="1" x14ac:dyDescent="0.45">
      <c r="A27" s="45" t="s">
        <v>714</v>
      </c>
      <c r="B27" s="45"/>
      <c r="C27" s="45"/>
      <c r="D27" s="157" t="s">
        <v>715</v>
      </c>
      <c r="E27" s="155"/>
      <c r="F27" s="155"/>
      <c r="G27" s="155"/>
      <c r="H27" s="155"/>
      <c r="I27" s="155"/>
      <c r="J27" s="155"/>
      <c r="K27" s="155"/>
      <c r="L27" s="155"/>
      <c r="M27" s="155"/>
      <c r="N27" s="156"/>
      <c r="O27" s="638">
        <v>21781066</v>
      </c>
      <c r="P27" s="638"/>
      <c r="Q27" s="638"/>
      <c r="R27" s="638"/>
      <c r="S27" s="638"/>
      <c r="T27" s="638"/>
      <c r="U27" s="638">
        <v>43729700</v>
      </c>
      <c r="V27" s="638"/>
      <c r="W27" s="638"/>
      <c r="X27" s="638"/>
      <c r="Y27" s="638"/>
      <c r="Z27" s="638"/>
      <c r="AA27" s="638">
        <v>21483297</v>
      </c>
      <c r="AB27" s="638"/>
      <c r="AC27" s="638"/>
      <c r="AD27" s="638"/>
      <c r="AE27" s="638"/>
      <c r="AF27" s="638"/>
      <c r="AG27" s="638">
        <v>39780000</v>
      </c>
      <c r="AH27" s="638"/>
      <c r="AI27" s="638"/>
      <c r="AJ27" s="638"/>
      <c r="AK27" s="638"/>
      <c r="AL27" s="638"/>
    </row>
    <row r="28" spans="1:85" ht="16.5" customHeight="1" x14ac:dyDescent="0.45">
      <c r="A28" s="45" t="s">
        <v>716</v>
      </c>
      <c r="B28" s="45"/>
      <c r="C28" s="45"/>
      <c r="D28" s="157" t="s">
        <v>717</v>
      </c>
      <c r="E28" s="155"/>
      <c r="F28" s="155"/>
      <c r="G28" s="155"/>
      <c r="H28" s="155"/>
      <c r="I28" s="155"/>
      <c r="J28" s="155"/>
      <c r="K28" s="155"/>
      <c r="L28" s="155"/>
      <c r="M28" s="155"/>
      <c r="N28" s="156"/>
      <c r="O28" s="638">
        <v>13145037</v>
      </c>
      <c r="P28" s="638"/>
      <c r="Q28" s="638"/>
      <c r="R28" s="638"/>
      <c r="S28" s="638"/>
      <c r="T28" s="638"/>
      <c r="U28" s="638">
        <v>226110492</v>
      </c>
      <c r="V28" s="638"/>
      <c r="W28" s="638"/>
      <c r="X28" s="638"/>
      <c r="Y28" s="638"/>
      <c r="Z28" s="638"/>
      <c r="AA28" s="638">
        <v>92635796</v>
      </c>
      <c r="AB28" s="638"/>
      <c r="AC28" s="638"/>
      <c r="AD28" s="638"/>
      <c r="AE28" s="638"/>
      <c r="AF28" s="638"/>
      <c r="AG28" s="638">
        <v>2880406647</v>
      </c>
      <c r="AH28" s="638"/>
      <c r="AI28" s="638"/>
      <c r="AJ28" s="638"/>
      <c r="AK28" s="638"/>
      <c r="AL28" s="638"/>
    </row>
    <row r="29" spans="1:85" ht="16.5" customHeight="1" x14ac:dyDescent="0.45">
      <c r="A29" s="45" t="s">
        <v>718</v>
      </c>
      <c r="B29" s="45"/>
      <c r="C29" s="45"/>
      <c r="D29" s="157" t="s">
        <v>719</v>
      </c>
      <c r="E29" s="155"/>
      <c r="F29" s="155"/>
      <c r="G29" s="155"/>
      <c r="H29" s="155"/>
      <c r="I29" s="155"/>
      <c r="J29" s="155"/>
      <c r="K29" s="155"/>
      <c r="L29" s="155"/>
      <c r="M29" s="155"/>
      <c r="N29" s="156"/>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row>
    <row r="30" spans="1:85" ht="16.5" customHeight="1" x14ac:dyDescent="0.45">
      <c r="A30" s="45" t="s">
        <v>720</v>
      </c>
      <c r="B30" s="45"/>
      <c r="C30" s="45"/>
      <c r="D30" s="157" t="s">
        <v>721</v>
      </c>
      <c r="E30" s="155"/>
      <c r="F30" s="155"/>
      <c r="G30" s="155"/>
      <c r="H30" s="155"/>
      <c r="I30" s="155"/>
      <c r="J30" s="155"/>
      <c r="K30" s="155"/>
      <c r="L30" s="155"/>
      <c r="M30" s="155"/>
      <c r="N30" s="156"/>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row>
    <row r="31" spans="1:85" ht="16.5" customHeight="1" x14ac:dyDescent="0.45">
      <c r="A31" s="45" t="s">
        <v>722</v>
      </c>
      <c r="B31" s="45"/>
      <c r="C31" s="45"/>
      <c r="D31" s="157" t="s">
        <v>723</v>
      </c>
      <c r="E31" s="155"/>
      <c r="F31" s="155"/>
      <c r="G31" s="155"/>
      <c r="H31" s="155"/>
      <c r="I31" s="155"/>
      <c r="J31" s="155"/>
      <c r="K31" s="155"/>
      <c r="L31" s="155"/>
      <c r="M31" s="155"/>
      <c r="N31" s="156"/>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row>
    <row r="32" spans="1:85" ht="16.5" customHeight="1" x14ac:dyDescent="0.45">
      <c r="A32" s="45" t="s">
        <v>724</v>
      </c>
      <c r="B32" s="45"/>
      <c r="C32" s="45"/>
      <c r="D32" s="157" t="s">
        <v>725</v>
      </c>
      <c r="E32" s="155"/>
      <c r="F32" s="155"/>
      <c r="G32" s="155"/>
      <c r="H32" s="155"/>
      <c r="I32" s="155"/>
      <c r="J32" s="155"/>
      <c r="K32" s="155"/>
      <c r="L32" s="155"/>
      <c r="M32" s="155"/>
      <c r="N32" s="156"/>
      <c r="O32" s="638"/>
      <c r="P32" s="638"/>
      <c r="Q32" s="638"/>
      <c r="R32" s="638"/>
      <c r="S32" s="638"/>
      <c r="T32" s="638"/>
      <c r="U32" s="638"/>
      <c r="V32" s="638"/>
      <c r="W32" s="638"/>
      <c r="X32" s="638"/>
      <c r="Y32" s="638"/>
      <c r="Z32" s="638"/>
      <c r="AA32" s="638"/>
      <c r="AB32" s="638"/>
      <c r="AC32" s="638"/>
      <c r="AD32" s="638"/>
      <c r="AE32" s="638"/>
      <c r="AF32" s="638"/>
      <c r="AG32" s="638">
        <v>67500</v>
      </c>
      <c r="AH32" s="638"/>
      <c r="AI32" s="638"/>
      <c r="AJ32" s="638"/>
      <c r="AK32" s="638"/>
      <c r="AL32" s="638"/>
    </row>
    <row r="33" spans="1:38" ht="16.5" customHeight="1" x14ac:dyDescent="0.45">
      <c r="A33" s="45" t="s">
        <v>726</v>
      </c>
      <c r="B33" s="45"/>
      <c r="C33" s="45"/>
      <c r="D33" s="157" t="s">
        <v>727</v>
      </c>
      <c r="E33" s="155"/>
      <c r="F33" s="155"/>
      <c r="G33" s="155"/>
      <c r="H33" s="155"/>
      <c r="I33" s="155"/>
      <c r="J33" s="155"/>
      <c r="K33" s="155"/>
      <c r="L33" s="155"/>
      <c r="M33" s="155"/>
      <c r="N33" s="156"/>
      <c r="O33" s="638">
        <v>99000000</v>
      </c>
      <c r="P33" s="638"/>
      <c r="Q33" s="638"/>
      <c r="R33" s="638"/>
      <c r="S33" s="638"/>
      <c r="T33" s="638"/>
      <c r="U33" s="638">
        <v>99000000</v>
      </c>
      <c r="V33" s="638"/>
      <c r="W33" s="638"/>
      <c r="X33" s="638"/>
      <c r="Y33" s="638"/>
      <c r="Z33" s="638"/>
      <c r="AA33" s="638"/>
      <c r="AB33" s="638"/>
      <c r="AC33" s="638"/>
      <c r="AD33" s="638"/>
      <c r="AE33" s="638"/>
      <c r="AF33" s="638"/>
      <c r="AG33" s="638"/>
      <c r="AH33" s="638"/>
      <c r="AI33" s="638"/>
      <c r="AJ33" s="638"/>
      <c r="AK33" s="638"/>
      <c r="AL33" s="638"/>
    </row>
    <row r="34" spans="1:38" ht="16.5" customHeight="1" x14ac:dyDescent="0.45">
      <c r="A34" s="45" t="s">
        <v>728</v>
      </c>
      <c r="B34" s="45"/>
      <c r="C34" s="45"/>
      <c r="D34" s="157" t="s">
        <v>729</v>
      </c>
      <c r="E34" s="155"/>
      <c r="F34" s="155"/>
      <c r="G34" s="155"/>
      <c r="H34" s="155"/>
      <c r="I34" s="155"/>
      <c r="J34" s="155"/>
      <c r="K34" s="155"/>
      <c r="L34" s="155"/>
      <c r="M34" s="155"/>
      <c r="N34" s="156"/>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8"/>
    </row>
    <row r="35" spans="1:38" ht="16.5" customHeight="1" x14ac:dyDescent="0.45">
      <c r="A35" s="45" t="s">
        <v>730</v>
      </c>
      <c r="B35" s="45"/>
      <c r="C35" s="45"/>
      <c r="D35" s="157" t="s">
        <v>731</v>
      </c>
      <c r="E35" s="155"/>
      <c r="F35" s="155"/>
      <c r="G35" s="155"/>
      <c r="H35" s="155"/>
      <c r="I35" s="155"/>
      <c r="J35" s="155"/>
      <c r="K35" s="155"/>
      <c r="L35" s="155"/>
      <c r="M35" s="155"/>
      <c r="N35" s="156"/>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c r="AL35" s="638"/>
    </row>
    <row r="36" spans="1:38" ht="16.5" customHeight="1" x14ac:dyDescent="0.45">
      <c r="A36" s="45" t="s">
        <v>732</v>
      </c>
      <c r="B36" s="45"/>
      <c r="C36" s="45"/>
      <c r="D36" s="157" t="s">
        <v>733</v>
      </c>
      <c r="E36" s="155"/>
      <c r="F36" s="155"/>
      <c r="G36" s="155"/>
      <c r="H36" s="155"/>
      <c r="I36" s="155"/>
      <c r="J36" s="155"/>
      <c r="K36" s="155"/>
      <c r="L36" s="155"/>
      <c r="M36" s="155"/>
      <c r="N36" s="156"/>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row>
    <row r="37" spans="1:38" ht="16.5" customHeight="1" x14ac:dyDescent="0.45">
      <c r="A37" s="45" t="s">
        <v>734</v>
      </c>
      <c r="B37" s="45"/>
      <c r="C37" s="45"/>
      <c r="D37" s="173" t="s">
        <v>735</v>
      </c>
      <c r="E37" s="155"/>
      <c r="F37" s="155"/>
      <c r="G37" s="155"/>
      <c r="H37" s="155"/>
      <c r="I37" s="155"/>
      <c r="J37" s="155"/>
      <c r="K37" s="155"/>
      <c r="L37" s="155"/>
      <c r="M37" s="155"/>
      <c r="N37" s="156"/>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row>
    <row r="38" spans="1:38" ht="16.5" customHeight="1" x14ac:dyDescent="0.45">
      <c r="A38" s="45" t="s">
        <v>736</v>
      </c>
      <c r="B38" s="45"/>
      <c r="C38" s="45"/>
      <c r="D38" s="157" t="s">
        <v>737</v>
      </c>
      <c r="E38" s="155"/>
      <c r="F38" s="155"/>
      <c r="G38" s="155"/>
      <c r="H38" s="155"/>
      <c r="I38" s="155"/>
      <c r="J38" s="155"/>
      <c r="K38" s="155"/>
      <c r="L38" s="155"/>
      <c r="M38" s="155"/>
      <c r="N38" s="156"/>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row>
    <row r="39" spans="1:38" ht="16.5" customHeight="1" x14ac:dyDescent="0.45">
      <c r="A39" s="45" t="s">
        <v>738</v>
      </c>
      <c r="B39" s="45"/>
      <c r="C39" s="45"/>
      <c r="D39" s="157" t="s">
        <v>739</v>
      </c>
      <c r="E39" s="155"/>
      <c r="F39" s="155"/>
      <c r="G39" s="155"/>
      <c r="H39" s="155"/>
      <c r="I39" s="155"/>
      <c r="J39" s="155"/>
      <c r="K39" s="155"/>
      <c r="L39" s="155"/>
      <c r="M39" s="155"/>
      <c r="N39" s="156"/>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row>
    <row r="40" spans="1:38" ht="16.5" customHeight="1" x14ac:dyDescent="0.45">
      <c r="A40" s="45" t="s">
        <v>740</v>
      </c>
      <c r="B40" s="45"/>
      <c r="C40" s="45"/>
      <c r="D40" s="157" t="s">
        <v>741</v>
      </c>
      <c r="E40" s="155"/>
      <c r="F40" s="155"/>
      <c r="G40" s="155"/>
      <c r="H40" s="155"/>
      <c r="I40" s="155"/>
      <c r="J40" s="155"/>
      <c r="K40" s="155"/>
      <c r="L40" s="155"/>
      <c r="M40" s="155"/>
      <c r="N40" s="156"/>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638"/>
    </row>
    <row r="41" spans="1:38" ht="16.5" customHeight="1" x14ac:dyDescent="0.45">
      <c r="A41" s="45" t="s">
        <v>742</v>
      </c>
      <c r="B41" s="45"/>
      <c r="C41" s="45"/>
      <c r="D41" s="157" t="s">
        <v>743</v>
      </c>
      <c r="E41" s="155"/>
      <c r="F41" s="155"/>
      <c r="G41" s="155"/>
      <c r="H41" s="155"/>
      <c r="I41" s="155"/>
      <c r="J41" s="155"/>
      <c r="K41" s="155"/>
      <c r="L41" s="155"/>
      <c r="M41" s="155"/>
      <c r="N41" s="156"/>
      <c r="O41" s="638"/>
      <c r="P41" s="638"/>
      <c r="Q41" s="638"/>
      <c r="R41" s="638"/>
      <c r="S41" s="638"/>
      <c r="T41" s="638"/>
      <c r="U41" s="638"/>
      <c r="V41" s="638"/>
      <c r="W41" s="638"/>
      <c r="X41" s="638"/>
      <c r="Y41" s="638"/>
      <c r="Z41" s="638"/>
      <c r="AA41" s="640"/>
      <c r="AB41" s="641"/>
      <c r="AC41" s="641"/>
      <c r="AD41" s="641"/>
      <c r="AE41" s="641"/>
      <c r="AF41" s="642"/>
      <c r="AG41" s="640"/>
      <c r="AH41" s="641"/>
      <c r="AI41" s="641"/>
      <c r="AJ41" s="641"/>
      <c r="AK41" s="641"/>
      <c r="AL41" s="642"/>
    </row>
    <row r="42" spans="1:38" ht="16.5" customHeight="1" x14ac:dyDescent="0.45">
      <c r="A42" s="45" t="s">
        <v>744</v>
      </c>
      <c r="B42" s="45"/>
      <c r="C42" s="45"/>
      <c r="D42" s="157" t="s">
        <v>745</v>
      </c>
      <c r="E42" s="155"/>
      <c r="F42" s="155"/>
      <c r="G42" s="155"/>
      <c r="H42" s="155"/>
      <c r="I42" s="155"/>
      <c r="J42" s="155"/>
      <c r="K42" s="155"/>
      <c r="L42" s="155"/>
      <c r="M42" s="155"/>
      <c r="N42" s="156"/>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8"/>
      <c r="AL42" s="638"/>
    </row>
    <row r="43" spans="1:38" ht="16.5" customHeight="1" x14ac:dyDescent="0.45">
      <c r="A43" s="45" t="s">
        <v>746</v>
      </c>
      <c r="B43" s="45"/>
      <c r="C43" s="45"/>
      <c r="D43" s="157" t="s">
        <v>747</v>
      </c>
      <c r="E43" s="155"/>
      <c r="F43" s="155"/>
      <c r="G43" s="155"/>
      <c r="H43" s="155"/>
      <c r="I43" s="155"/>
      <c r="J43" s="155"/>
      <c r="K43" s="155"/>
      <c r="L43" s="155"/>
      <c r="M43" s="155"/>
      <c r="N43" s="156"/>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row>
    <row r="44" spans="1:38" ht="16.5" customHeight="1" x14ac:dyDescent="0.45">
      <c r="A44" s="45" t="s">
        <v>748</v>
      </c>
      <c r="B44" s="45"/>
      <c r="C44" s="45"/>
      <c r="D44" s="157" t="s">
        <v>749</v>
      </c>
      <c r="E44" s="155"/>
      <c r="F44" s="155"/>
      <c r="G44" s="155"/>
      <c r="H44" s="155"/>
      <c r="I44" s="155"/>
      <c r="J44" s="155"/>
      <c r="K44" s="155"/>
      <c r="L44" s="155"/>
      <c r="M44" s="155"/>
      <c r="N44" s="156"/>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row>
    <row r="45" spans="1:38" ht="16.5" customHeight="1" x14ac:dyDescent="0.45">
      <c r="A45" s="45" t="s">
        <v>750</v>
      </c>
      <c r="B45" s="45"/>
      <c r="C45" s="45"/>
      <c r="D45" s="157" t="s">
        <v>751</v>
      </c>
      <c r="E45" s="155"/>
      <c r="F45" s="155"/>
      <c r="G45" s="155"/>
      <c r="H45" s="155"/>
      <c r="I45" s="155"/>
      <c r="J45" s="155"/>
      <c r="K45" s="155"/>
      <c r="L45" s="155"/>
      <c r="M45" s="155"/>
      <c r="N45" s="156"/>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row>
    <row r="46" spans="1:38" ht="16.5" customHeight="1" x14ac:dyDescent="0.45">
      <c r="A46" s="45" t="s">
        <v>1043</v>
      </c>
      <c r="B46" s="45"/>
      <c r="C46" s="45"/>
      <c r="D46" s="157" t="s">
        <v>1042</v>
      </c>
      <c r="E46" s="155"/>
      <c r="F46" s="155"/>
      <c r="G46" s="155"/>
      <c r="H46" s="155"/>
      <c r="I46" s="155"/>
      <c r="J46" s="155"/>
      <c r="K46" s="155"/>
      <c r="L46" s="155"/>
      <c r="M46" s="155"/>
      <c r="N46" s="156"/>
      <c r="O46" s="638"/>
      <c r="P46" s="638"/>
      <c r="Q46" s="638"/>
      <c r="R46" s="638"/>
      <c r="S46" s="638"/>
      <c r="T46" s="638"/>
      <c r="U46" s="638"/>
      <c r="V46" s="638"/>
      <c r="W46" s="638"/>
      <c r="X46" s="638"/>
      <c r="Y46" s="638"/>
      <c r="Z46" s="638"/>
      <c r="AA46" s="638"/>
      <c r="AB46" s="638"/>
      <c r="AC46" s="638"/>
      <c r="AD46" s="638"/>
      <c r="AE46" s="638"/>
      <c r="AF46" s="638"/>
      <c r="AG46" s="638"/>
      <c r="AH46" s="638"/>
      <c r="AI46" s="638"/>
      <c r="AJ46" s="638"/>
      <c r="AK46" s="638"/>
      <c r="AL46" s="638"/>
    </row>
    <row r="47" spans="1:38" ht="16.5" customHeight="1" x14ac:dyDescent="0.45">
      <c r="A47" s="45" t="s">
        <v>752</v>
      </c>
      <c r="B47" s="45"/>
      <c r="C47" s="45"/>
      <c r="D47" s="157" t="s">
        <v>1044</v>
      </c>
      <c r="E47" s="155"/>
      <c r="F47" s="155"/>
      <c r="G47" s="155"/>
      <c r="H47" s="155"/>
      <c r="I47" s="155"/>
      <c r="J47" s="155"/>
      <c r="K47" s="155"/>
      <c r="L47" s="155"/>
      <c r="M47" s="155"/>
      <c r="N47" s="156"/>
      <c r="O47" s="638"/>
      <c r="P47" s="638"/>
      <c r="Q47" s="638"/>
      <c r="R47" s="638"/>
      <c r="S47" s="638"/>
      <c r="T47" s="638"/>
      <c r="U47" s="638"/>
      <c r="V47" s="638"/>
      <c r="W47" s="638"/>
      <c r="X47" s="638"/>
      <c r="Y47" s="638"/>
      <c r="Z47" s="638"/>
      <c r="AA47" s="638"/>
      <c r="AB47" s="638"/>
      <c r="AC47" s="638"/>
      <c r="AD47" s="638"/>
      <c r="AE47" s="638"/>
      <c r="AF47" s="638"/>
      <c r="AG47" s="638"/>
      <c r="AH47" s="638"/>
      <c r="AI47" s="638"/>
      <c r="AJ47" s="638"/>
      <c r="AK47" s="638"/>
      <c r="AL47" s="638"/>
    </row>
    <row r="48" spans="1:38" ht="16.5" customHeight="1" x14ac:dyDescent="0.45">
      <c r="A48" s="45" t="s">
        <v>753</v>
      </c>
      <c r="B48" s="45"/>
      <c r="C48" s="45"/>
      <c r="D48" s="154" t="s">
        <v>754</v>
      </c>
      <c r="E48" s="155"/>
      <c r="F48" s="155"/>
      <c r="G48" s="155"/>
      <c r="H48" s="155"/>
      <c r="I48" s="155"/>
      <c r="J48" s="155"/>
      <c r="K48" s="155"/>
      <c r="L48" s="155"/>
      <c r="M48" s="155"/>
      <c r="N48" s="156"/>
      <c r="O48" s="639">
        <f>O10-O18</f>
        <v>4235208207</v>
      </c>
      <c r="P48" s="639"/>
      <c r="Q48" s="639"/>
      <c r="R48" s="639"/>
      <c r="S48" s="639"/>
      <c r="T48" s="639"/>
      <c r="U48" s="639">
        <f>U10-U18</f>
        <v>19249482709</v>
      </c>
      <c r="V48" s="639"/>
      <c r="W48" s="639"/>
      <c r="X48" s="639"/>
      <c r="Y48" s="639"/>
      <c r="Z48" s="639"/>
      <c r="AA48" s="639">
        <f>AA10-AA18</f>
        <v>4161912387</v>
      </c>
      <c r="AB48" s="639"/>
      <c r="AC48" s="639"/>
      <c r="AD48" s="639"/>
      <c r="AE48" s="639"/>
      <c r="AF48" s="639"/>
      <c r="AG48" s="639">
        <f>AG10-AG18</f>
        <v>-1205151745</v>
      </c>
      <c r="AH48" s="639"/>
      <c r="AI48" s="639"/>
      <c r="AJ48" s="639"/>
      <c r="AK48" s="639"/>
      <c r="AL48" s="639"/>
    </row>
    <row r="49" spans="1:38" ht="16.5" customHeight="1" x14ac:dyDescent="0.45">
      <c r="A49" s="45" t="s">
        <v>755</v>
      </c>
      <c r="B49" s="45"/>
      <c r="C49" s="45"/>
      <c r="D49" s="154" t="s">
        <v>756</v>
      </c>
      <c r="E49" s="155"/>
      <c r="F49" s="155"/>
      <c r="G49" s="155"/>
      <c r="H49" s="155"/>
      <c r="I49" s="155"/>
      <c r="J49" s="155"/>
      <c r="K49" s="155"/>
      <c r="L49" s="155"/>
      <c r="M49" s="155"/>
      <c r="N49" s="156"/>
      <c r="O49" s="639">
        <f>+O50+O51+O52+O53+O54+O55+O56+O57+O58+O59</f>
        <v>651004</v>
      </c>
      <c r="P49" s="639"/>
      <c r="Q49" s="639"/>
      <c r="R49" s="639"/>
      <c r="S49" s="639"/>
      <c r="T49" s="639"/>
      <c r="U49" s="639">
        <f>+U50+U51+U52+U53+U54+U55+U56+U57+U58+U59</f>
        <v>2020103</v>
      </c>
      <c r="V49" s="639"/>
      <c r="W49" s="639"/>
      <c r="X49" s="639"/>
      <c r="Y49" s="639"/>
      <c r="Z49" s="639"/>
      <c r="AA49" s="639">
        <f>+AA50+AA51+AA52+AA53+AA54+AA55+AA56+AA57+AA58+AA59</f>
        <v>-15433381</v>
      </c>
      <c r="AB49" s="639"/>
      <c r="AC49" s="639"/>
      <c r="AD49" s="639"/>
      <c r="AE49" s="639"/>
      <c r="AF49" s="639"/>
      <c r="AG49" s="639">
        <f>+AG50+AG51+AG52+AG53+AG54+AG55+AG56+AG57+AG58+AG59</f>
        <v>708921779</v>
      </c>
      <c r="AH49" s="639"/>
      <c r="AI49" s="639"/>
      <c r="AJ49" s="639"/>
      <c r="AK49" s="639"/>
      <c r="AL49" s="639"/>
    </row>
    <row r="50" spans="1:38" ht="16.5" customHeight="1" x14ac:dyDescent="0.45">
      <c r="A50" s="45" t="s">
        <v>757</v>
      </c>
      <c r="B50" s="45"/>
      <c r="C50" s="45"/>
      <c r="D50" s="157" t="s">
        <v>758</v>
      </c>
      <c r="E50" s="155"/>
      <c r="F50" s="155"/>
      <c r="G50" s="155"/>
      <c r="H50" s="155"/>
      <c r="I50" s="155"/>
      <c r="J50" s="155"/>
      <c r="K50" s="155"/>
      <c r="L50" s="155"/>
      <c r="M50" s="155"/>
      <c r="N50" s="156"/>
      <c r="O50" s="638">
        <v>641429</v>
      </c>
      <c r="P50" s="638"/>
      <c r="Q50" s="638"/>
      <c r="R50" s="638"/>
      <c r="S50" s="638"/>
      <c r="T50" s="638"/>
      <c r="U50" s="638">
        <v>2006419</v>
      </c>
      <c r="V50" s="638"/>
      <c r="W50" s="638"/>
      <c r="X50" s="638"/>
      <c r="Y50" s="638"/>
      <c r="Z50" s="638"/>
      <c r="AA50" s="638">
        <v>2107403</v>
      </c>
      <c r="AB50" s="638"/>
      <c r="AC50" s="638"/>
      <c r="AD50" s="638"/>
      <c r="AE50" s="638"/>
      <c r="AF50" s="638"/>
      <c r="AG50" s="638">
        <v>48593779</v>
      </c>
      <c r="AH50" s="638"/>
      <c r="AI50" s="638"/>
      <c r="AJ50" s="638"/>
      <c r="AK50" s="638"/>
      <c r="AL50" s="638"/>
    </row>
    <row r="51" spans="1:38" ht="16.5" customHeight="1" x14ac:dyDescent="0.45">
      <c r="A51" s="45" t="s">
        <v>759</v>
      </c>
      <c r="B51" s="45"/>
      <c r="C51" s="45"/>
      <c r="D51" s="157" t="s">
        <v>760</v>
      </c>
      <c r="E51" s="155"/>
      <c r="F51" s="155"/>
      <c r="G51" s="155"/>
      <c r="H51" s="155"/>
      <c r="I51" s="155"/>
      <c r="J51" s="155"/>
      <c r="K51" s="155"/>
      <c r="L51" s="155"/>
      <c r="M51" s="155"/>
      <c r="N51" s="156"/>
      <c r="O51" s="638"/>
      <c r="P51" s="638"/>
      <c r="Q51" s="638"/>
      <c r="R51" s="638"/>
      <c r="S51" s="638"/>
      <c r="T51" s="638"/>
      <c r="U51" s="638"/>
      <c r="V51" s="638"/>
      <c r="W51" s="638"/>
      <c r="X51" s="638"/>
      <c r="Y51" s="638"/>
      <c r="Z51" s="638"/>
      <c r="AA51" s="638"/>
      <c r="AB51" s="638"/>
      <c r="AC51" s="638"/>
      <c r="AD51" s="638"/>
      <c r="AE51" s="638"/>
      <c r="AF51" s="638"/>
      <c r="AG51" s="638"/>
      <c r="AH51" s="638"/>
      <c r="AI51" s="638"/>
      <c r="AJ51" s="638"/>
      <c r="AK51" s="638"/>
      <c r="AL51" s="638"/>
    </row>
    <row r="52" spans="1:38" ht="16.5" customHeight="1" x14ac:dyDescent="0.45">
      <c r="A52" s="45" t="s">
        <v>761</v>
      </c>
      <c r="B52" s="45"/>
      <c r="C52" s="45"/>
      <c r="D52" s="157" t="s">
        <v>762</v>
      </c>
      <c r="E52" s="155"/>
      <c r="F52" s="155"/>
      <c r="G52" s="155"/>
      <c r="H52" s="155"/>
      <c r="I52" s="155"/>
      <c r="J52" s="155"/>
      <c r="K52" s="155"/>
      <c r="L52" s="155"/>
      <c r="M52" s="155"/>
      <c r="N52" s="156"/>
      <c r="O52" s="638"/>
      <c r="P52" s="638"/>
      <c r="Q52" s="638"/>
      <c r="R52" s="638"/>
      <c r="S52" s="638"/>
      <c r="T52" s="638"/>
      <c r="U52" s="638"/>
      <c r="V52" s="638"/>
      <c r="W52" s="638"/>
      <c r="X52" s="638"/>
      <c r="Y52" s="638"/>
      <c r="Z52" s="638"/>
      <c r="AA52" s="638">
        <v>-17540784</v>
      </c>
      <c r="AB52" s="638"/>
      <c r="AC52" s="638"/>
      <c r="AD52" s="638"/>
      <c r="AE52" s="638"/>
      <c r="AF52" s="638"/>
      <c r="AG52" s="638"/>
      <c r="AH52" s="638"/>
      <c r="AI52" s="638"/>
      <c r="AJ52" s="638"/>
      <c r="AK52" s="638"/>
      <c r="AL52" s="638"/>
    </row>
    <row r="53" spans="1:38" ht="16.5" customHeight="1" x14ac:dyDescent="0.45">
      <c r="A53" s="45" t="s">
        <v>763</v>
      </c>
      <c r="B53" s="45"/>
      <c r="C53" s="45"/>
      <c r="D53" s="157" t="s">
        <v>764</v>
      </c>
      <c r="E53" s="155"/>
      <c r="F53" s="155"/>
      <c r="G53" s="155"/>
      <c r="H53" s="155"/>
      <c r="I53" s="155"/>
      <c r="J53" s="155"/>
      <c r="K53" s="155"/>
      <c r="L53" s="155"/>
      <c r="M53" s="155"/>
      <c r="N53" s="156"/>
      <c r="O53" s="638"/>
      <c r="P53" s="638"/>
      <c r="Q53" s="638"/>
      <c r="R53" s="638"/>
      <c r="S53" s="638"/>
      <c r="T53" s="638"/>
      <c r="U53" s="638"/>
      <c r="V53" s="638"/>
      <c r="W53" s="638"/>
      <c r="X53" s="638"/>
      <c r="Y53" s="638"/>
      <c r="Z53" s="638"/>
      <c r="AA53" s="638"/>
      <c r="AB53" s="638"/>
      <c r="AC53" s="638"/>
      <c r="AD53" s="638"/>
      <c r="AE53" s="638"/>
      <c r="AF53" s="638"/>
      <c r="AG53" s="638"/>
      <c r="AH53" s="638"/>
      <c r="AI53" s="638"/>
      <c r="AJ53" s="638"/>
      <c r="AK53" s="638"/>
      <c r="AL53" s="638"/>
    </row>
    <row r="54" spans="1:38" ht="16.5" customHeight="1" x14ac:dyDescent="0.45">
      <c r="A54" s="45" t="s">
        <v>765</v>
      </c>
      <c r="B54" s="45"/>
      <c r="C54" s="45"/>
      <c r="D54" s="157" t="s">
        <v>766</v>
      </c>
      <c r="E54" s="155"/>
      <c r="F54" s="155"/>
      <c r="G54" s="155"/>
      <c r="H54" s="155"/>
      <c r="I54" s="155"/>
      <c r="J54" s="155"/>
      <c r="K54" s="155"/>
      <c r="L54" s="155"/>
      <c r="M54" s="155"/>
      <c r="N54" s="156"/>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row>
    <row r="55" spans="1:38" ht="16.5" customHeight="1" x14ac:dyDescent="0.45">
      <c r="A55" s="45" t="s">
        <v>767</v>
      </c>
      <c r="B55" s="45"/>
      <c r="C55" s="45"/>
      <c r="D55" s="157" t="s">
        <v>768</v>
      </c>
      <c r="E55" s="155"/>
      <c r="F55" s="155"/>
      <c r="G55" s="155"/>
      <c r="H55" s="155"/>
      <c r="I55" s="155"/>
      <c r="J55" s="155"/>
      <c r="K55" s="155"/>
      <c r="L55" s="155"/>
      <c r="M55" s="155"/>
      <c r="N55" s="156"/>
      <c r="O55" s="638"/>
      <c r="P55" s="638"/>
      <c r="Q55" s="638"/>
      <c r="R55" s="638"/>
      <c r="S55" s="638"/>
      <c r="T55" s="638"/>
      <c r="U55" s="638"/>
      <c r="V55" s="638"/>
      <c r="W55" s="638"/>
      <c r="X55" s="638"/>
      <c r="Y55" s="638"/>
      <c r="Z55" s="638"/>
      <c r="AA55" s="638"/>
      <c r="AB55" s="638"/>
      <c r="AC55" s="638"/>
      <c r="AD55" s="638"/>
      <c r="AE55" s="638"/>
      <c r="AF55" s="638"/>
      <c r="AG55" s="638"/>
      <c r="AH55" s="638"/>
      <c r="AI55" s="638"/>
      <c r="AJ55" s="638"/>
      <c r="AK55" s="638"/>
      <c r="AL55" s="638"/>
    </row>
    <row r="56" spans="1:38" ht="16.5" customHeight="1" x14ac:dyDescent="0.45">
      <c r="A56" s="45" t="s">
        <v>769</v>
      </c>
      <c r="B56" s="45"/>
      <c r="C56" s="45"/>
      <c r="D56" s="157" t="s">
        <v>770</v>
      </c>
      <c r="E56" s="155"/>
      <c r="F56" s="155"/>
      <c r="G56" s="155"/>
      <c r="H56" s="155"/>
      <c r="I56" s="155"/>
      <c r="J56" s="155"/>
      <c r="K56" s="155"/>
      <c r="L56" s="155"/>
      <c r="M56" s="155"/>
      <c r="N56" s="156"/>
      <c r="O56" s="638"/>
      <c r="P56" s="638"/>
      <c r="Q56" s="638"/>
      <c r="R56" s="638"/>
      <c r="S56" s="638"/>
      <c r="T56" s="638"/>
      <c r="U56" s="638"/>
      <c r="V56" s="638"/>
      <c r="W56" s="638"/>
      <c r="X56" s="638"/>
      <c r="Y56" s="638"/>
      <c r="Z56" s="638"/>
      <c r="AA56" s="638"/>
      <c r="AB56" s="638"/>
      <c r="AC56" s="638"/>
      <c r="AD56" s="638"/>
      <c r="AE56" s="638"/>
      <c r="AF56" s="638"/>
      <c r="AG56" s="638"/>
      <c r="AH56" s="638"/>
      <c r="AI56" s="638"/>
      <c r="AJ56" s="638"/>
      <c r="AK56" s="638"/>
      <c r="AL56" s="638"/>
    </row>
    <row r="57" spans="1:38" ht="16.5" customHeight="1" x14ac:dyDescent="0.45">
      <c r="A57" s="45" t="s">
        <v>771</v>
      </c>
      <c r="B57" s="45"/>
      <c r="C57" s="45"/>
      <c r="D57" s="157" t="s">
        <v>772</v>
      </c>
      <c r="E57" s="155"/>
      <c r="F57" s="155"/>
      <c r="G57" s="155"/>
      <c r="H57" s="155"/>
      <c r="I57" s="155"/>
      <c r="J57" s="155"/>
      <c r="K57" s="155"/>
      <c r="L57" s="155"/>
      <c r="M57" s="155"/>
      <c r="N57" s="156"/>
      <c r="O57" s="638"/>
      <c r="P57" s="638"/>
      <c r="Q57" s="638"/>
      <c r="R57" s="638"/>
      <c r="S57" s="638"/>
      <c r="T57" s="638"/>
      <c r="U57" s="638"/>
      <c r="V57" s="638"/>
      <c r="W57" s="638"/>
      <c r="X57" s="638"/>
      <c r="Y57" s="638"/>
      <c r="Z57" s="638"/>
      <c r="AA57" s="638"/>
      <c r="AB57" s="638"/>
      <c r="AC57" s="638"/>
      <c r="AD57" s="638"/>
      <c r="AE57" s="638"/>
      <c r="AF57" s="638"/>
      <c r="AG57" s="638"/>
      <c r="AH57" s="638"/>
      <c r="AI57" s="638"/>
      <c r="AJ57" s="638"/>
      <c r="AK57" s="638"/>
      <c r="AL57" s="638"/>
    </row>
    <row r="58" spans="1:38" ht="16.5" customHeight="1" x14ac:dyDescent="0.45">
      <c r="A58" s="45" t="s">
        <v>773</v>
      </c>
      <c r="B58" s="45"/>
      <c r="C58" s="45"/>
      <c r="D58" s="157" t="s">
        <v>774</v>
      </c>
      <c r="E58" s="155"/>
      <c r="F58" s="155"/>
      <c r="G58" s="155"/>
      <c r="H58" s="155"/>
      <c r="I58" s="155"/>
      <c r="J58" s="155"/>
      <c r="K58" s="155"/>
      <c r="L58" s="155"/>
      <c r="M58" s="155"/>
      <c r="N58" s="156"/>
      <c r="O58" s="638"/>
      <c r="P58" s="638"/>
      <c r="Q58" s="638"/>
      <c r="R58" s="638"/>
      <c r="S58" s="638"/>
      <c r="T58" s="638"/>
      <c r="U58" s="638"/>
      <c r="V58" s="638"/>
      <c r="W58" s="638"/>
      <c r="X58" s="638"/>
      <c r="Y58" s="638"/>
      <c r="Z58" s="638"/>
      <c r="AA58" s="638"/>
      <c r="AB58" s="638"/>
      <c r="AC58" s="638"/>
      <c r="AD58" s="638"/>
      <c r="AE58" s="638"/>
      <c r="AF58" s="638"/>
      <c r="AG58" s="638"/>
      <c r="AH58" s="638"/>
      <c r="AI58" s="638"/>
      <c r="AJ58" s="638"/>
      <c r="AK58" s="638"/>
      <c r="AL58" s="638"/>
    </row>
    <row r="59" spans="1:38" ht="16.5" customHeight="1" x14ac:dyDescent="0.45">
      <c r="A59" s="45" t="s">
        <v>775</v>
      </c>
      <c r="B59" s="45"/>
      <c r="C59" s="45"/>
      <c r="D59" s="157" t="s">
        <v>776</v>
      </c>
      <c r="E59" s="155"/>
      <c r="F59" s="155"/>
      <c r="G59" s="155"/>
      <c r="H59" s="155"/>
      <c r="I59" s="155"/>
      <c r="J59" s="155"/>
      <c r="K59" s="155"/>
      <c r="L59" s="155"/>
      <c r="M59" s="155"/>
      <c r="N59" s="156"/>
      <c r="O59" s="638">
        <v>9575</v>
      </c>
      <c r="P59" s="638"/>
      <c r="Q59" s="638"/>
      <c r="R59" s="638"/>
      <c r="S59" s="638"/>
      <c r="T59" s="638"/>
      <c r="U59" s="638">
        <v>13684</v>
      </c>
      <c r="V59" s="638"/>
      <c r="W59" s="638"/>
      <c r="X59" s="638"/>
      <c r="Y59" s="638"/>
      <c r="Z59" s="638"/>
      <c r="AA59" s="638"/>
      <c r="AB59" s="638"/>
      <c r="AC59" s="638"/>
      <c r="AD59" s="638"/>
      <c r="AE59" s="638"/>
      <c r="AF59" s="638"/>
      <c r="AG59" s="638">
        <v>660328000</v>
      </c>
      <c r="AH59" s="638"/>
      <c r="AI59" s="638"/>
      <c r="AJ59" s="638"/>
      <c r="AK59" s="638"/>
      <c r="AL59" s="638"/>
    </row>
    <row r="60" spans="1:38" ht="16.5" customHeight="1" x14ac:dyDescent="0.45">
      <c r="A60" s="45" t="s">
        <v>777</v>
      </c>
      <c r="B60" s="45"/>
      <c r="C60" s="45"/>
      <c r="D60" s="154" t="s">
        <v>778</v>
      </c>
      <c r="E60" s="155"/>
      <c r="F60" s="155"/>
      <c r="G60" s="155"/>
      <c r="H60" s="155"/>
      <c r="I60" s="155"/>
      <c r="J60" s="155"/>
      <c r="K60" s="155"/>
      <c r="L60" s="155"/>
      <c r="M60" s="155"/>
      <c r="N60" s="156"/>
      <c r="O60" s="639">
        <f>+O61+O62+O63+O64+O65+O66+O67+O68+O69+O70</f>
        <v>189479452</v>
      </c>
      <c r="P60" s="639"/>
      <c r="Q60" s="639"/>
      <c r="R60" s="639"/>
      <c r="S60" s="639"/>
      <c r="T60" s="639"/>
      <c r="U60" s="639">
        <f>+U61+U62+U63+U64+U65+U66+U67+U68+U69+U70</f>
        <v>362301369</v>
      </c>
      <c r="V60" s="639"/>
      <c r="W60" s="639"/>
      <c r="X60" s="639"/>
      <c r="Y60" s="639"/>
      <c r="Z60" s="639"/>
      <c r="AA60" s="639">
        <f>+AA61+AA62+AA63+AA64+AA65+AA66+AA67+AA68+AA69+AA70</f>
        <v>0</v>
      </c>
      <c r="AB60" s="639"/>
      <c r="AC60" s="639"/>
      <c r="AD60" s="639"/>
      <c r="AE60" s="639"/>
      <c r="AF60" s="639"/>
      <c r="AG60" s="639">
        <f>+AG61+AG62+AG63+AG64+AG65+AG66+AG67+AG68+AG69+AG70</f>
        <v>0</v>
      </c>
      <c r="AH60" s="639"/>
      <c r="AI60" s="639"/>
      <c r="AJ60" s="639"/>
      <c r="AK60" s="639"/>
      <c r="AL60" s="639"/>
    </row>
    <row r="61" spans="1:38" ht="16.5" customHeight="1" x14ac:dyDescent="0.45">
      <c r="A61" s="45" t="s">
        <v>779</v>
      </c>
      <c r="B61" s="45"/>
      <c r="C61" s="45"/>
      <c r="D61" s="157" t="s">
        <v>780</v>
      </c>
      <c r="E61" s="155"/>
      <c r="F61" s="155"/>
      <c r="G61" s="155"/>
      <c r="H61" s="155"/>
      <c r="I61" s="155"/>
      <c r="J61" s="155"/>
      <c r="K61" s="155"/>
      <c r="L61" s="155"/>
      <c r="M61" s="155"/>
      <c r="N61" s="156"/>
      <c r="O61" s="638">
        <v>189479452</v>
      </c>
      <c r="P61" s="638"/>
      <c r="Q61" s="638"/>
      <c r="R61" s="638"/>
      <c r="S61" s="638"/>
      <c r="T61" s="638"/>
      <c r="U61" s="638">
        <v>362301369</v>
      </c>
      <c r="V61" s="638"/>
      <c r="W61" s="638"/>
      <c r="X61" s="638"/>
      <c r="Y61" s="638"/>
      <c r="Z61" s="638"/>
      <c r="AA61" s="638"/>
      <c r="AB61" s="638"/>
      <c r="AC61" s="638"/>
      <c r="AD61" s="638"/>
      <c r="AE61" s="638"/>
      <c r="AF61" s="638"/>
      <c r="AG61" s="638"/>
      <c r="AH61" s="638"/>
      <c r="AI61" s="638"/>
      <c r="AJ61" s="638"/>
      <c r="AK61" s="638"/>
      <c r="AL61" s="638"/>
    </row>
    <row r="62" spans="1:38" ht="16.5" customHeight="1" x14ac:dyDescent="0.45">
      <c r="A62" s="45" t="s">
        <v>781</v>
      </c>
      <c r="B62" s="45"/>
      <c r="C62" s="45"/>
      <c r="D62" s="157" t="s">
        <v>782</v>
      </c>
      <c r="E62" s="155"/>
      <c r="F62" s="155"/>
      <c r="G62" s="155"/>
      <c r="H62" s="155"/>
      <c r="I62" s="155"/>
      <c r="J62" s="155"/>
      <c r="K62" s="155"/>
      <c r="L62" s="155"/>
      <c r="M62" s="155"/>
      <c r="N62" s="156"/>
      <c r="O62" s="638"/>
      <c r="P62" s="638"/>
      <c r="Q62" s="638"/>
      <c r="R62" s="638"/>
      <c r="S62" s="638"/>
      <c r="T62" s="638"/>
      <c r="U62" s="638"/>
      <c r="V62" s="638"/>
      <c r="W62" s="638"/>
      <c r="X62" s="638"/>
      <c r="Y62" s="638"/>
      <c r="Z62" s="638"/>
      <c r="AA62" s="638"/>
      <c r="AB62" s="638"/>
      <c r="AC62" s="638"/>
      <c r="AD62" s="638"/>
      <c r="AE62" s="638"/>
      <c r="AF62" s="638"/>
      <c r="AG62" s="638"/>
      <c r="AH62" s="638"/>
      <c r="AI62" s="638"/>
      <c r="AJ62" s="638"/>
      <c r="AK62" s="638"/>
      <c r="AL62" s="638"/>
    </row>
    <row r="63" spans="1:38" ht="16.5" customHeight="1" x14ac:dyDescent="0.45">
      <c r="A63" s="45" t="s">
        <v>783</v>
      </c>
      <c r="B63" s="45"/>
      <c r="C63" s="45"/>
      <c r="D63" s="157" t="s">
        <v>784</v>
      </c>
      <c r="E63" s="155"/>
      <c r="F63" s="155"/>
      <c r="G63" s="155"/>
      <c r="H63" s="155"/>
      <c r="I63" s="155"/>
      <c r="J63" s="155"/>
      <c r="K63" s="155"/>
      <c r="L63" s="155"/>
      <c r="M63" s="155"/>
      <c r="N63" s="156"/>
      <c r="O63" s="638"/>
      <c r="P63" s="638"/>
      <c r="Q63" s="638"/>
      <c r="R63" s="638"/>
      <c r="S63" s="638"/>
      <c r="T63" s="638"/>
      <c r="U63" s="638"/>
      <c r="V63" s="638"/>
      <c r="W63" s="638"/>
      <c r="X63" s="638"/>
      <c r="Y63" s="638"/>
      <c r="Z63" s="638"/>
      <c r="AA63" s="638"/>
      <c r="AB63" s="638"/>
      <c r="AC63" s="638"/>
      <c r="AD63" s="638"/>
      <c r="AE63" s="638"/>
      <c r="AF63" s="638"/>
      <c r="AG63" s="638"/>
      <c r="AH63" s="638"/>
      <c r="AI63" s="638"/>
      <c r="AJ63" s="638"/>
      <c r="AK63" s="638"/>
      <c r="AL63" s="638"/>
    </row>
    <row r="64" spans="1:38" ht="16.5" customHeight="1" x14ac:dyDescent="0.45">
      <c r="A64" s="45" t="s">
        <v>785</v>
      </c>
      <c r="B64" s="45"/>
      <c r="C64" s="45"/>
      <c r="D64" s="157" t="s">
        <v>786</v>
      </c>
      <c r="E64" s="155"/>
      <c r="F64" s="155"/>
      <c r="G64" s="155"/>
      <c r="H64" s="155"/>
      <c r="I64" s="155"/>
      <c r="J64" s="155"/>
      <c r="K64" s="155"/>
      <c r="L64" s="155"/>
      <c r="M64" s="155"/>
      <c r="N64" s="156"/>
      <c r="O64" s="638"/>
      <c r="P64" s="638"/>
      <c r="Q64" s="638"/>
      <c r="R64" s="638"/>
      <c r="S64" s="638"/>
      <c r="T64" s="638"/>
      <c r="U64" s="638"/>
      <c r="V64" s="638"/>
      <c r="W64" s="638"/>
      <c r="X64" s="638"/>
      <c r="Y64" s="638"/>
      <c r="Z64" s="638"/>
      <c r="AA64" s="638"/>
      <c r="AB64" s="638"/>
      <c r="AC64" s="638"/>
      <c r="AD64" s="638"/>
      <c r="AE64" s="638"/>
      <c r="AF64" s="638"/>
      <c r="AG64" s="638"/>
      <c r="AH64" s="638"/>
      <c r="AI64" s="638"/>
      <c r="AJ64" s="638"/>
      <c r="AK64" s="638"/>
      <c r="AL64" s="638"/>
    </row>
    <row r="65" spans="1:45" ht="16.5" customHeight="1" x14ac:dyDescent="0.45">
      <c r="A65" s="45" t="s">
        <v>787</v>
      </c>
      <c r="B65" s="45"/>
      <c r="C65" s="45"/>
      <c r="D65" s="157" t="s">
        <v>788</v>
      </c>
      <c r="E65" s="155"/>
      <c r="F65" s="155"/>
      <c r="G65" s="155"/>
      <c r="H65" s="155"/>
      <c r="I65" s="155"/>
      <c r="J65" s="155"/>
      <c r="K65" s="155"/>
      <c r="L65" s="155"/>
      <c r="M65" s="155"/>
      <c r="N65" s="156"/>
      <c r="O65" s="638"/>
      <c r="P65" s="638"/>
      <c r="Q65" s="638"/>
      <c r="R65" s="638"/>
      <c r="S65" s="638"/>
      <c r="T65" s="638"/>
      <c r="U65" s="638"/>
      <c r="V65" s="638"/>
      <c r="W65" s="638"/>
      <c r="X65" s="638"/>
      <c r="Y65" s="638"/>
      <c r="Z65" s="638"/>
      <c r="AA65" s="638"/>
      <c r="AB65" s="638"/>
      <c r="AC65" s="638"/>
      <c r="AD65" s="638"/>
      <c r="AE65" s="638"/>
      <c r="AF65" s="638"/>
      <c r="AG65" s="638"/>
      <c r="AH65" s="638"/>
      <c r="AI65" s="638"/>
      <c r="AJ65" s="638"/>
      <c r="AK65" s="638"/>
      <c r="AL65" s="638"/>
    </row>
    <row r="66" spans="1:45" ht="16.5" customHeight="1" x14ac:dyDescent="0.45">
      <c r="A66" s="45" t="s">
        <v>789</v>
      </c>
      <c r="B66" s="45"/>
      <c r="C66" s="45"/>
      <c r="D66" s="157" t="s">
        <v>790</v>
      </c>
      <c r="E66" s="155"/>
      <c r="F66" s="155"/>
      <c r="G66" s="155"/>
      <c r="H66" s="155"/>
      <c r="I66" s="155"/>
      <c r="J66" s="155"/>
      <c r="K66" s="155"/>
      <c r="L66" s="155"/>
      <c r="M66" s="155"/>
      <c r="N66" s="156"/>
      <c r="O66" s="638"/>
      <c r="P66" s="638"/>
      <c r="Q66" s="638"/>
      <c r="R66" s="638"/>
      <c r="S66" s="638"/>
      <c r="T66" s="638"/>
      <c r="U66" s="638"/>
      <c r="V66" s="638"/>
      <c r="W66" s="638"/>
      <c r="X66" s="638"/>
      <c r="Y66" s="638"/>
      <c r="Z66" s="638"/>
      <c r="AA66" s="638"/>
      <c r="AB66" s="638"/>
      <c r="AC66" s="638"/>
      <c r="AD66" s="638"/>
      <c r="AE66" s="638"/>
      <c r="AF66" s="638"/>
      <c r="AG66" s="638"/>
      <c r="AH66" s="638"/>
      <c r="AI66" s="638"/>
      <c r="AJ66" s="638"/>
      <c r="AK66" s="638"/>
      <c r="AL66" s="638"/>
    </row>
    <row r="67" spans="1:45" ht="16.5" customHeight="1" x14ac:dyDescent="0.45">
      <c r="A67" s="45" t="s">
        <v>791</v>
      </c>
      <c r="B67" s="45"/>
      <c r="C67" s="45"/>
      <c r="D67" s="157" t="s">
        <v>792</v>
      </c>
      <c r="E67" s="155"/>
      <c r="F67" s="155"/>
      <c r="G67" s="155"/>
      <c r="H67" s="155"/>
      <c r="I67" s="155"/>
      <c r="J67" s="155"/>
      <c r="K67" s="155"/>
      <c r="L67" s="155"/>
      <c r="M67" s="155"/>
      <c r="N67" s="156"/>
      <c r="O67" s="638"/>
      <c r="P67" s="638"/>
      <c r="Q67" s="638"/>
      <c r="R67" s="638"/>
      <c r="S67" s="638"/>
      <c r="T67" s="638"/>
      <c r="U67" s="638"/>
      <c r="V67" s="638"/>
      <c r="W67" s="638"/>
      <c r="X67" s="638"/>
      <c r="Y67" s="638"/>
      <c r="Z67" s="638"/>
      <c r="AA67" s="638"/>
      <c r="AB67" s="638"/>
      <c r="AC67" s="638"/>
      <c r="AD67" s="638"/>
      <c r="AE67" s="638"/>
      <c r="AF67" s="638"/>
      <c r="AG67" s="638"/>
      <c r="AH67" s="638"/>
      <c r="AI67" s="638"/>
      <c r="AJ67" s="638"/>
      <c r="AK67" s="638"/>
      <c r="AL67" s="638"/>
    </row>
    <row r="68" spans="1:45" ht="16.5" customHeight="1" x14ac:dyDescent="0.45">
      <c r="A68" s="45" t="s">
        <v>793</v>
      </c>
      <c r="B68" s="45"/>
      <c r="C68" s="45"/>
      <c r="D68" s="157" t="s">
        <v>794</v>
      </c>
      <c r="E68" s="155"/>
      <c r="F68" s="155"/>
      <c r="G68" s="155"/>
      <c r="H68" s="155"/>
      <c r="I68" s="155"/>
      <c r="J68" s="155"/>
      <c r="K68" s="155"/>
      <c r="L68" s="155"/>
      <c r="M68" s="155"/>
      <c r="N68" s="156"/>
      <c r="O68" s="638"/>
      <c r="P68" s="638"/>
      <c r="Q68" s="638"/>
      <c r="R68" s="638"/>
      <c r="S68" s="638"/>
      <c r="T68" s="638"/>
      <c r="U68" s="638"/>
      <c r="V68" s="638"/>
      <c r="W68" s="638"/>
      <c r="X68" s="638"/>
      <c r="Y68" s="638"/>
      <c r="Z68" s="638"/>
      <c r="AA68" s="638"/>
      <c r="AB68" s="638"/>
      <c r="AC68" s="638"/>
      <c r="AD68" s="638"/>
      <c r="AE68" s="638"/>
      <c r="AF68" s="638"/>
      <c r="AG68" s="638"/>
      <c r="AH68" s="638"/>
      <c r="AI68" s="638"/>
      <c r="AJ68" s="638"/>
      <c r="AK68" s="638"/>
      <c r="AL68" s="638"/>
    </row>
    <row r="69" spans="1:45" ht="16.5" customHeight="1" x14ac:dyDescent="0.45">
      <c r="A69" s="45" t="s">
        <v>795</v>
      </c>
      <c r="B69" s="45"/>
      <c r="C69" s="45"/>
      <c r="D69" s="173" t="s">
        <v>796</v>
      </c>
      <c r="E69" s="155"/>
      <c r="F69" s="155"/>
      <c r="G69" s="155"/>
      <c r="H69" s="155"/>
      <c r="I69" s="155"/>
      <c r="J69" s="155"/>
      <c r="K69" s="155"/>
      <c r="L69" s="155"/>
      <c r="M69" s="155"/>
      <c r="N69" s="156"/>
      <c r="O69" s="638"/>
      <c r="P69" s="638"/>
      <c r="Q69" s="638"/>
      <c r="R69" s="638"/>
      <c r="S69" s="638"/>
      <c r="T69" s="638"/>
      <c r="U69" s="638"/>
      <c r="V69" s="638"/>
      <c r="W69" s="638"/>
      <c r="X69" s="638"/>
      <c r="Y69" s="638"/>
      <c r="Z69" s="638"/>
      <c r="AA69" s="638"/>
      <c r="AB69" s="638"/>
      <c r="AC69" s="638"/>
      <c r="AD69" s="638"/>
      <c r="AE69" s="638"/>
      <c r="AF69" s="638"/>
      <c r="AG69" s="638"/>
      <c r="AH69" s="638"/>
      <c r="AI69" s="638"/>
      <c r="AJ69" s="638"/>
      <c r="AK69" s="638"/>
      <c r="AL69" s="638"/>
    </row>
    <row r="70" spans="1:45" ht="16.5" customHeight="1" x14ac:dyDescent="0.45">
      <c r="A70" s="45" t="s">
        <v>797</v>
      </c>
      <c r="B70" s="45"/>
      <c r="C70" s="45"/>
      <c r="D70" s="173" t="s">
        <v>798</v>
      </c>
      <c r="E70" s="155"/>
      <c r="F70" s="155"/>
      <c r="G70" s="155"/>
      <c r="H70" s="155"/>
      <c r="I70" s="155"/>
      <c r="J70" s="155"/>
      <c r="K70" s="155"/>
      <c r="L70" s="155"/>
      <c r="M70" s="155"/>
      <c r="N70" s="156"/>
      <c r="O70" s="638"/>
      <c r="P70" s="638"/>
      <c r="Q70" s="638"/>
      <c r="R70" s="638"/>
      <c r="S70" s="638"/>
      <c r="T70" s="638"/>
      <c r="U70" s="638"/>
      <c r="V70" s="638"/>
      <c r="W70" s="638"/>
      <c r="X70" s="638"/>
      <c r="Y70" s="638"/>
      <c r="Z70" s="638"/>
      <c r="AA70" s="638"/>
      <c r="AB70" s="638"/>
      <c r="AC70" s="638"/>
      <c r="AD70" s="638"/>
      <c r="AE70" s="638"/>
      <c r="AF70" s="638"/>
      <c r="AG70" s="638"/>
      <c r="AH70" s="638"/>
      <c r="AI70" s="638"/>
      <c r="AJ70" s="638"/>
      <c r="AK70" s="638"/>
      <c r="AL70" s="638"/>
    </row>
    <row r="71" spans="1:45" ht="16.5" customHeight="1" x14ac:dyDescent="0.45">
      <c r="A71" s="45" t="s">
        <v>799</v>
      </c>
      <c r="B71" s="45"/>
      <c r="C71" s="45"/>
      <c r="D71" s="154" t="s">
        <v>800</v>
      </c>
      <c r="E71" s="155"/>
      <c r="F71" s="155"/>
      <c r="G71" s="155"/>
      <c r="H71" s="155"/>
      <c r="I71" s="155"/>
      <c r="J71" s="155"/>
      <c r="K71" s="155"/>
      <c r="L71" s="155"/>
      <c r="M71" s="155"/>
      <c r="N71" s="156"/>
      <c r="O71" s="639">
        <f>O48+O49-O60</f>
        <v>4046379759</v>
      </c>
      <c r="P71" s="639"/>
      <c r="Q71" s="639"/>
      <c r="R71" s="639"/>
      <c r="S71" s="639"/>
      <c r="T71" s="639"/>
      <c r="U71" s="639">
        <f>U48+U49-U60</f>
        <v>18889201443</v>
      </c>
      <c r="V71" s="639"/>
      <c r="W71" s="639"/>
      <c r="X71" s="639"/>
      <c r="Y71" s="639"/>
      <c r="Z71" s="639"/>
      <c r="AA71" s="639">
        <f>AA48+AA49-AA60</f>
        <v>4146479006</v>
      </c>
      <c r="AB71" s="639"/>
      <c r="AC71" s="639"/>
      <c r="AD71" s="639"/>
      <c r="AE71" s="639"/>
      <c r="AF71" s="639"/>
      <c r="AG71" s="639">
        <f>AG48+AG49-AG60</f>
        <v>-496229966</v>
      </c>
      <c r="AH71" s="639"/>
      <c r="AI71" s="639"/>
      <c r="AJ71" s="639"/>
      <c r="AK71" s="639"/>
      <c r="AL71" s="639"/>
    </row>
    <row r="72" spans="1:45" ht="16.5" customHeight="1" x14ac:dyDescent="0.45">
      <c r="A72" s="45" t="s">
        <v>801</v>
      </c>
      <c r="B72" s="45"/>
      <c r="C72" s="45"/>
      <c r="D72" s="154" t="s">
        <v>802</v>
      </c>
      <c r="E72" s="155"/>
      <c r="F72" s="155"/>
      <c r="G72" s="155"/>
      <c r="H72" s="155"/>
      <c r="I72" s="155"/>
      <c r="J72" s="155"/>
      <c r="K72" s="155"/>
      <c r="L72" s="155"/>
      <c r="M72" s="155"/>
      <c r="N72" s="156"/>
      <c r="O72" s="638"/>
      <c r="P72" s="638"/>
      <c r="Q72" s="638"/>
      <c r="R72" s="638"/>
      <c r="S72" s="638"/>
      <c r="T72" s="638"/>
      <c r="U72" s="638"/>
      <c r="V72" s="638"/>
      <c r="W72" s="638"/>
      <c r="X72" s="638"/>
      <c r="Y72" s="638"/>
      <c r="Z72" s="638"/>
      <c r="AA72" s="638"/>
      <c r="AB72" s="638"/>
      <c r="AC72" s="638"/>
      <c r="AD72" s="638"/>
      <c r="AE72" s="638"/>
      <c r="AF72" s="638"/>
      <c r="AG72" s="638"/>
      <c r="AH72" s="638"/>
      <c r="AI72" s="638"/>
      <c r="AJ72" s="638"/>
      <c r="AK72" s="638"/>
      <c r="AL72" s="638"/>
    </row>
    <row r="73" spans="1:45" ht="16.5" customHeight="1" x14ac:dyDescent="0.45">
      <c r="A73" s="45" t="s">
        <v>803</v>
      </c>
      <c r="B73" s="45"/>
      <c r="C73" s="45"/>
      <c r="D73" s="154" t="s">
        <v>804</v>
      </c>
      <c r="E73" s="155"/>
      <c r="F73" s="155"/>
      <c r="G73" s="155"/>
      <c r="H73" s="155"/>
      <c r="I73" s="155"/>
      <c r="J73" s="155"/>
      <c r="K73" s="155"/>
      <c r="L73" s="155"/>
      <c r="M73" s="155"/>
      <c r="N73" s="156"/>
      <c r="O73" s="639">
        <v>4635234953</v>
      </c>
      <c r="P73" s="639"/>
      <c r="Q73" s="639"/>
      <c r="R73" s="639"/>
      <c r="S73" s="639"/>
      <c r="T73" s="639"/>
      <c r="U73" s="639">
        <v>18889201443</v>
      </c>
      <c r="V73" s="639"/>
      <c r="W73" s="639"/>
      <c r="X73" s="639"/>
      <c r="Y73" s="639"/>
      <c r="Z73" s="639"/>
      <c r="AA73" s="639">
        <v>4146479006</v>
      </c>
      <c r="AB73" s="639"/>
      <c r="AC73" s="639"/>
      <c r="AD73" s="639"/>
      <c r="AE73" s="639"/>
      <c r="AF73" s="639"/>
      <c r="AG73" s="639">
        <v>-496229966</v>
      </c>
      <c r="AH73" s="639"/>
      <c r="AI73" s="639"/>
      <c r="AJ73" s="639"/>
      <c r="AK73" s="639"/>
      <c r="AL73" s="639"/>
    </row>
    <row r="74" spans="1:45" ht="16.5" customHeight="1" x14ac:dyDescent="0.45">
      <c r="A74" s="45" t="s">
        <v>805</v>
      </c>
      <c r="B74" s="45"/>
      <c r="C74" s="45"/>
      <c r="D74" s="154" t="s">
        <v>806</v>
      </c>
      <c r="E74" s="155"/>
      <c r="F74" s="155"/>
      <c r="G74" s="155"/>
      <c r="H74" s="155"/>
      <c r="I74" s="155"/>
      <c r="J74" s="155"/>
      <c r="K74" s="155"/>
      <c r="L74" s="155"/>
      <c r="M74" s="155"/>
      <c r="N74" s="156"/>
      <c r="O74" s="639">
        <f>+O75+O76+O77</f>
        <v>0</v>
      </c>
      <c r="P74" s="639"/>
      <c r="Q74" s="639"/>
      <c r="R74" s="639"/>
      <c r="S74" s="639"/>
      <c r="T74" s="639"/>
      <c r="U74" s="639">
        <f>+U75+U76+U77</f>
        <v>0</v>
      </c>
      <c r="V74" s="639"/>
      <c r="W74" s="639"/>
      <c r="X74" s="639"/>
      <c r="Y74" s="639"/>
      <c r="Z74" s="639"/>
      <c r="AA74" s="639">
        <f>+AA75+AA76+AA77</f>
        <v>0</v>
      </c>
      <c r="AB74" s="639"/>
      <c r="AC74" s="639"/>
      <c r="AD74" s="639"/>
      <c r="AE74" s="639"/>
      <c r="AF74" s="639"/>
      <c r="AG74" s="639">
        <f>+AG75+AG76+AG77</f>
        <v>0</v>
      </c>
      <c r="AH74" s="639"/>
      <c r="AI74" s="639"/>
      <c r="AJ74" s="639"/>
      <c r="AK74" s="639"/>
      <c r="AL74" s="639"/>
    </row>
    <row r="75" spans="1:45" ht="16.5" customHeight="1" x14ac:dyDescent="0.45">
      <c r="A75" s="45" t="s">
        <v>807</v>
      </c>
      <c r="B75" s="45"/>
      <c r="C75" s="45"/>
      <c r="D75" s="157" t="s">
        <v>808</v>
      </c>
      <c r="E75" s="155"/>
      <c r="F75" s="155"/>
      <c r="G75" s="155"/>
      <c r="H75" s="155"/>
      <c r="I75" s="155"/>
      <c r="J75" s="155"/>
      <c r="K75" s="155"/>
      <c r="L75" s="155"/>
      <c r="M75" s="155"/>
      <c r="N75" s="156"/>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8"/>
      <c r="AL75" s="638"/>
    </row>
    <row r="76" spans="1:45" ht="16.5" customHeight="1" x14ac:dyDescent="0.45">
      <c r="A76" s="45" t="s">
        <v>809</v>
      </c>
      <c r="B76" s="45"/>
      <c r="C76" s="45"/>
      <c r="D76" s="157" t="s">
        <v>810</v>
      </c>
      <c r="E76" s="155"/>
      <c r="F76" s="155"/>
      <c r="G76" s="155"/>
      <c r="H76" s="155"/>
      <c r="I76" s="155"/>
      <c r="J76" s="155"/>
      <c r="K76" s="155"/>
      <c r="L76" s="155"/>
      <c r="M76" s="155"/>
      <c r="N76" s="156"/>
      <c r="O76" s="638"/>
      <c r="P76" s="638"/>
      <c r="Q76" s="638"/>
      <c r="R76" s="638"/>
      <c r="S76" s="638"/>
      <c r="T76" s="638"/>
      <c r="U76" s="638"/>
      <c r="V76" s="638"/>
      <c r="W76" s="638"/>
      <c r="X76" s="638"/>
      <c r="Y76" s="638"/>
      <c r="Z76" s="638"/>
      <c r="AA76" s="638"/>
      <c r="AB76" s="638"/>
      <c r="AC76" s="638"/>
      <c r="AD76" s="638"/>
      <c r="AE76" s="638"/>
      <c r="AF76" s="638"/>
      <c r="AG76" s="638"/>
      <c r="AH76" s="638"/>
      <c r="AI76" s="638"/>
      <c r="AJ76" s="638"/>
      <c r="AK76" s="638"/>
      <c r="AL76" s="638"/>
    </row>
    <row r="77" spans="1:45" ht="16.5" customHeight="1" x14ac:dyDescent="0.45">
      <c r="A77" s="45" t="s">
        <v>811</v>
      </c>
      <c r="B77" s="45"/>
      <c r="C77" s="45"/>
      <c r="D77" s="157" t="s">
        <v>812</v>
      </c>
      <c r="E77" s="155"/>
      <c r="F77" s="155"/>
      <c r="G77" s="155"/>
      <c r="H77" s="155"/>
      <c r="I77" s="155"/>
      <c r="J77" s="155"/>
      <c r="K77" s="155"/>
      <c r="L77" s="155"/>
      <c r="M77" s="155"/>
      <c r="N77" s="156"/>
      <c r="O77" s="638"/>
      <c r="P77" s="638"/>
      <c r="Q77" s="638"/>
      <c r="R77" s="638"/>
      <c r="S77" s="638"/>
      <c r="T77" s="638"/>
      <c r="U77" s="638"/>
      <c r="V77" s="638"/>
      <c r="W77" s="638"/>
      <c r="X77" s="638"/>
      <c r="Y77" s="638"/>
      <c r="Z77" s="638"/>
      <c r="AA77" s="638"/>
      <c r="AB77" s="638"/>
      <c r="AC77" s="638"/>
      <c r="AD77" s="638"/>
      <c r="AE77" s="638"/>
      <c r="AF77" s="638"/>
      <c r="AG77" s="638"/>
      <c r="AH77" s="638"/>
      <c r="AI77" s="638"/>
      <c r="AJ77" s="638"/>
      <c r="AK77" s="638"/>
      <c r="AL77" s="638"/>
    </row>
    <row r="78" spans="1:45" ht="16.5" customHeight="1" x14ac:dyDescent="0.45">
      <c r="A78" s="45" t="s">
        <v>813</v>
      </c>
      <c r="B78" s="45"/>
      <c r="C78" s="45"/>
      <c r="D78" s="158" t="s">
        <v>814</v>
      </c>
      <c r="E78" s="159"/>
      <c r="F78" s="159"/>
      <c r="G78" s="159"/>
      <c r="H78" s="159"/>
      <c r="I78" s="159"/>
      <c r="J78" s="159"/>
      <c r="K78" s="159"/>
      <c r="L78" s="159"/>
      <c r="M78" s="159"/>
      <c r="N78" s="160"/>
      <c r="O78" s="636">
        <f>O73+O74</f>
        <v>4635234953</v>
      </c>
      <c r="P78" s="636"/>
      <c r="Q78" s="636"/>
      <c r="R78" s="636"/>
      <c r="S78" s="636"/>
      <c r="T78" s="636"/>
      <c r="U78" s="636">
        <f>U73+U74</f>
        <v>18889201443</v>
      </c>
      <c r="V78" s="636"/>
      <c r="W78" s="636"/>
      <c r="X78" s="636"/>
      <c r="Y78" s="636"/>
      <c r="Z78" s="636"/>
      <c r="AA78" s="636">
        <f>AA73+AA74</f>
        <v>4146479006</v>
      </c>
      <c r="AB78" s="636"/>
      <c r="AC78" s="636"/>
      <c r="AD78" s="636"/>
      <c r="AE78" s="636"/>
      <c r="AF78" s="636"/>
      <c r="AG78" s="636">
        <f>AG73+AG74</f>
        <v>-496229966</v>
      </c>
      <c r="AH78" s="636"/>
      <c r="AI78" s="636"/>
      <c r="AJ78" s="636"/>
      <c r="AK78" s="636"/>
      <c r="AL78" s="636"/>
    </row>
    <row r="79" spans="1:45" ht="16.5" customHeight="1" thickBot="1" x14ac:dyDescent="0.5">
      <c r="A79" s="45" t="s">
        <v>815</v>
      </c>
      <c r="B79" s="45"/>
      <c r="C79" s="45"/>
      <c r="D79" s="161" t="s">
        <v>816</v>
      </c>
      <c r="E79" s="162"/>
      <c r="F79" s="162"/>
      <c r="G79" s="162"/>
      <c r="H79" s="162"/>
      <c r="I79" s="162"/>
      <c r="J79" s="162"/>
      <c r="K79" s="162"/>
      <c r="L79" s="162"/>
      <c r="M79" s="162"/>
      <c r="N79" s="163"/>
      <c r="O79" s="637">
        <v>32</v>
      </c>
      <c r="P79" s="637"/>
      <c r="Q79" s="637"/>
      <c r="R79" s="637"/>
      <c r="S79" s="637"/>
      <c r="T79" s="637"/>
      <c r="U79" s="637">
        <v>132</v>
      </c>
      <c r="V79" s="637"/>
      <c r="W79" s="637"/>
      <c r="X79" s="637"/>
      <c r="Y79" s="637"/>
      <c r="Z79" s="637"/>
      <c r="AA79" s="637">
        <v>29</v>
      </c>
      <c r="AB79" s="637"/>
      <c r="AC79" s="637"/>
      <c r="AD79" s="637"/>
      <c r="AE79" s="637"/>
      <c r="AF79" s="637"/>
      <c r="AG79" s="637">
        <v>-4</v>
      </c>
      <c r="AH79" s="637"/>
      <c r="AI79" s="637"/>
      <c r="AJ79" s="637"/>
      <c r="AK79" s="637"/>
      <c r="AL79" s="637"/>
    </row>
    <row r="80" spans="1:45" ht="7.5" customHeight="1" x14ac:dyDescent="0.45">
      <c r="A80" s="25"/>
      <c r="B80" s="24"/>
      <c r="C80" s="23"/>
      <c r="D80" s="23"/>
      <c r="E80" s="133"/>
      <c r="F80" s="133"/>
      <c r="G80" s="133"/>
      <c r="H80" s="133"/>
      <c r="I80" s="133"/>
      <c r="J80" s="133"/>
      <c r="K80" s="133"/>
      <c r="L80" s="133"/>
      <c r="M80" s="133"/>
      <c r="N80" s="133"/>
      <c r="O80" s="133"/>
      <c r="P80" s="136"/>
      <c r="Q80" s="136"/>
      <c r="R80" s="136"/>
      <c r="S80" s="136"/>
      <c r="T80" s="136"/>
      <c r="U80" s="136"/>
      <c r="V80" s="136"/>
      <c r="W80" s="136"/>
      <c r="X80" s="136"/>
      <c r="Y80" s="136"/>
      <c r="Z80" s="136"/>
      <c r="AA80" s="136"/>
      <c r="AB80" s="136"/>
      <c r="AC80" s="136"/>
      <c r="AD80" s="136"/>
      <c r="AE80" s="136"/>
      <c r="AF80" s="136"/>
      <c r="AG80" s="135"/>
      <c r="AJ80"/>
      <c r="AK80"/>
      <c r="AL80"/>
      <c r="AM80"/>
      <c r="AN80"/>
      <c r="AO80"/>
      <c r="AP80"/>
      <c r="AQ80"/>
      <c r="AR80"/>
      <c r="AS80"/>
    </row>
    <row r="81" spans="1:46" ht="26.25" customHeight="1" x14ac:dyDescent="0.45">
      <c r="A81" s="25"/>
      <c r="B81" s="24"/>
      <c r="C81" s="23"/>
      <c r="D81" s="46"/>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111" t="s">
        <v>219</v>
      </c>
      <c r="AN81" s="46"/>
      <c r="AO81" s="46"/>
      <c r="AP81" s="46"/>
      <c r="AQ81" s="46"/>
      <c r="AR81" s="46"/>
      <c r="AS81" s="46"/>
      <c r="AT81" s="26"/>
    </row>
    <row r="82" spans="1:46" ht="16.5" customHeight="1" x14ac:dyDescent="0.45"/>
    <row r="83" spans="1:46" ht="16.5" customHeight="1" x14ac:dyDescent="0.45"/>
    <row r="84" spans="1:46" ht="238.5" customHeight="1" x14ac:dyDescent="0.45">
      <c r="B84" s="242" t="s">
        <v>855</v>
      </c>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4"/>
    </row>
    <row r="85" spans="1:46" ht="16.5" customHeight="1" x14ac:dyDescent="0.45"/>
    <row r="86" spans="1:46" ht="16.5" customHeight="1" x14ac:dyDescent="0.45"/>
    <row r="87" spans="1:46" ht="16.5" customHeight="1" x14ac:dyDescent="0.45"/>
    <row r="88" spans="1:46" ht="16.5" customHeight="1" x14ac:dyDescent="0.45"/>
    <row r="89" spans="1:46" ht="16.5" customHeight="1" x14ac:dyDescent="0.45"/>
    <row r="90" spans="1:46" ht="16.5" customHeight="1" x14ac:dyDescent="0.45"/>
    <row r="91" spans="1:46" ht="16.5" customHeight="1" x14ac:dyDescent="0.45"/>
    <row r="92" spans="1:46" ht="16.5" customHeight="1" x14ac:dyDescent="0.45"/>
    <row r="93" spans="1:46" ht="16.5" customHeight="1" x14ac:dyDescent="0.45"/>
    <row r="94" spans="1:46" ht="16.5" customHeight="1" x14ac:dyDescent="0.45"/>
    <row r="95" spans="1:46" ht="16.5" customHeight="1" x14ac:dyDescent="0.45"/>
    <row r="96" spans="1:46" ht="16.5" customHeight="1" x14ac:dyDescent="0.45"/>
    <row r="97" ht="16.5" customHeight="1" x14ac:dyDescent="0.45"/>
    <row r="98" ht="16.5" customHeight="1" x14ac:dyDescent="0.45"/>
    <row r="99" ht="16.5" customHeight="1" x14ac:dyDescent="0.45"/>
    <row r="100" ht="16.5" customHeight="1" x14ac:dyDescent="0.45"/>
    <row r="101" ht="16.5" customHeight="1" x14ac:dyDescent="0.45"/>
    <row r="102" ht="16.5" customHeight="1" x14ac:dyDescent="0.45"/>
    <row r="103" ht="16.5" customHeight="1" x14ac:dyDescent="0.45"/>
    <row r="104" ht="16.5" customHeight="1" x14ac:dyDescent="0.45"/>
    <row r="105" ht="16.5" customHeight="1" x14ac:dyDescent="0.45"/>
    <row r="106" ht="16.5" customHeight="1" x14ac:dyDescent="0.45"/>
    <row r="107" ht="16.5" customHeight="1" x14ac:dyDescent="0.45"/>
    <row r="108" ht="16.5" customHeight="1" x14ac:dyDescent="0.45"/>
    <row r="109" ht="16.5" customHeight="1" x14ac:dyDescent="0.45"/>
    <row r="110" ht="16.5" customHeight="1" x14ac:dyDescent="0.45"/>
    <row r="111" ht="16.5" customHeight="1" x14ac:dyDescent="0.45"/>
    <row r="112" ht="16.5" customHeight="1" x14ac:dyDescent="0.45"/>
    <row r="113" ht="16.5" customHeight="1" x14ac:dyDescent="0.45"/>
    <row r="114" ht="16.5" customHeight="1" x14ac:dyDescent="0.45"/>
    <row r="115" ht="16.5" customHeight="1" x14ac:dyDescent="0.45"/>
    <row r="116" ht="16.5" customHeight="1" x14ac:dyDescent="0.45"/>
    <row r="117" ht="16.5" customHeight="1" x14ac:dyDescent="0.45"/>
    <row r="118" ht="16.5" customHeight="1" x14ac:dyDescent="0.45"/>
    <row r="119" ht="16.5" customHeight="1" x14ac:dyDescent="0.45"/>
    <row r="120" ht="16.5" customHeight="1" x14ac:dyDescent="0.45"/>
    <row r="121" ht="16.5" customHeight="1" x14ac:dyDescent="0.45"/>
    <row r="122" ht="16.5" customHeight="1" x14ac:dyDescent="0.45"/>
    <row r="123" ht="16.5" customHeight="1" x14ac:dyDescent="0.45"/>
    <row r="124" ht="16.5" customHeight="1" x14ac:dyDescent="0.45"/>
    <row r="125" ht="16.5" customHeight="1" x14ac:dyDescent="0.45"/>
    <row r="126" ht="16.5" customHeight="1" x14ac:dyDescent="0.45"/>
    <row r="127" ht="16.5" customHeight="1" x14ac:dyDescent="0.45"/>
    <row r="128" ht="16.5" customHeight="1" x14ac:dyDescent="0.45"/>
    <row r="129" ht="16.5" customHeight="1" x14ac:dyDescent="0.45"/>
    <row r="130" ht="16.5" customHeight="1" x14ac:dyDescent="0.45"/>
    <row r="131" ht="16.5" customHeight="1" x14ac:dyDescent="0.45"/>
    <row r="133" ht="121.5" customHeight="1" x14ac:dyDescent="0.45"/>
  </sheetData>
  <protectedRanges>
    <protectedRange sqref="J4:U5 D6:AL6 Y4:AB5 O11:AL17 O19:AL47" name="범위2"/>
    <protectedRange sqref="V4:X5" name="범위2_1_2"/>
    <protectedRange sqref="AC4:AE5" name="범위2_2"/>
    <protectedRange sqref="O50:AL59 O61:AL70 O72:AL72 O75:AL77 O79:AL79" name="범위3"/>
  </protectedRanges>
  <mergeCells count="295">
    <mergeCell ref="D7:N9"/>
    <mergeCell ref="AA9:AF9"/>
    <mergeCell ref="V4:X4"/>
    <mergeCell ref="AC4:AE4"/>
    <mergeCell ref="V5:X5"/>
    <mergeCell ref="AC5:AE5"/>
    <mergeCell ref="AI6:AL6"/>
    <mergeCell ref="O8:Z8"/>
    <mergeCell ref="AA8:AL8"/>
    <mergeCell ref="O9:T9"/>
    <mergeCell ref="U9:Z9"/>
    <mergeCell ref="O12:T12"/>
    <mergeCell ref="U12:Z12"/>
    <mergeCell ref="AA12:AF12"/>
    <mergeCell ref="AG12:AL12"/>
    <mergeCell ref="O13:T13"/>
    <mergeCell ref="U13:Z13"/>
    <mergeCell ref="AA13:AF13"/>
    <mergeCell ref="AG13:AL13"/>
    <mergeCell ref="AG9:AL9"/>
    <mergeCell ref="O10:T10"/>
    <mergeCell ref="U10:Z10"/>
    <mergeCell ref="AA10:AF10"/>
    <mergeCell ref="AG10:AL10"/>
    <mergeCell ref="O11:T11"/>
    <mergeCell ref="U11:Z11"/>
    <mergeCell ref="AA11:AF11"/>
    <mergeCell ref="AG11:AL11"/>
    <mergeCell ref="O17:T17"/>
    <mergeCell ref="U17:Z17"/>
    <mergeCell ref="AA17:AF17"/>
    <mergeCell ref="AG17:AL17"/>
    <mergeCell ref="O18:T18"/>
    <mergeCell ref="U18:Z18"/>
    <mergeCell ref="AA18:AF18"/>
    <mergeCell ref="AG18:AL18"/>
    <mergeCell ref="O14:T14"/>
    <mergeCell ref="U14:Z14"/>
    <mergeCell ref="AA14:AF14"/>
    <mergeCell ref="AG14:AL14"/>
    <mergeCell ref="O15:T15"/>
    <mergeCell ref="U15:Z15"/>
    <mergeCell ref="AA15:AF15"/>
    <mergeCell ref="AG15:AL15"/>
    <mergeCell ref="O16:T16"/>
    <mergeCell ref="U16:Z16"/>
    <mergeCell ref="AA16:AF16"/>
    <mergeCell ref="AG16:AL16"/>
    <mergeCell ref="O21:T21"/>
    <mergeCell ref="U21:Z21"/>
    <mergeCell ref="AA21:AF21"/>
    <mergeCell ref="AG21:AL21"/>
    <mergeCell ref="O22:T22"/>
    <mergeCell ref="U22:Z22"/>
    <mergeCell ref="AA22:AF22"/>
    <mergeCell ref="AG22:AL22"/>
    <mergeCell ref="O19:T19"/>
    <mergeCell ref="U19:Z19"/>
    <mergeCell ref="AA19:AF19"/>
    <mergeCell ref="AG19:AL19"/>
    <mergeCell ref="O20:T20"/>
    <mergeCell ref="U20:Z20"/>
    <mergeCell ref="AA20:AF20"/>
    <mergeCell ref="AG20:AL20"/>
    <mergeCell ref="O25:T25"/>
    <mergeCell ref="U25:Z25"/>
    <mergeCell ref="AA25:AF25"/>
    <mergeCell ref="AG25:AL25"/>
    <mergeCell ref="O26:T26"/>
    <mergeCell ref="U26:Z26"/>
    <mergeCell ref="AA26:AF26"/>
    <mergeCell ref="AG26:AL26"/>
    <mergeCell ref="O23:T23"/>
    <mergeCell ref="U23:Z23"/>
    <mergeCell ref="AA23:AF23"/>
    <mergeCell ref="AG23:AL23"/>
    <mergeCell ref="O24:T24"/>
    <mergeCell ref="U24:Z24"/>
    <mergeCell ref="AA24:AF24"/>
    <mergeCell ref="AG24:AL24"/>
    <mergeCell ref="O29:T29"/>
    <mergeCell ref="U29:Z29"/>
    <mergeCell ref="AA29:AF29"/>
    <mergeCell ref="AG29:AL29"/>
    <mergeCell ref="O30:T30"/>
    <mergeCell ref="U30:Z30"/>
    <mergeCell ref="AA30:AF30"/>
    <mergeCell ref="AG30:AL30"/>
    <mergeCell ref="O27:T27"/>
    <mergeCell ref="U27:Z27"/>
    <mergeCell ref="AA27:AF27"/>
    <mergeCell ref="AG27:AL27"/>
    <mergeCell ref="O28:T28"/>
    <mergeCell ref="U28:Z28"/>
    <mergeCell ref="AA28:AF28"/>
    <mergeCell ref="AG28:AL28"/>
    <mergeCell ref="O33:T33"/>
    <mergeCell ref="U33:Z33"/>
    <mergeCell ref="AA33:AF33"/>
    <mergeCell ref="AG33:AL33"/>
    <mergeCell ref="O34:T34"/>
    <mergeCell ref="U34:Z34"/>
    <mergeCell ref="AA34:AF34"/>
    <mergeCell ref="AG34:AL34"/>
    <mergeCell ref="O31:T31"/>
    <mergeCell ref="U31:Z31"/>
    <mergeCell ref="AA31:AF31"/>
    <mergeCell ref="AG31:AL31"/>
    <mergeCell ref="O32:T32"/>
    <mergeCell ref="U32:Z32"/>
    <mergeCell ref="AA32:AF32"/>
    <mergeCell ref="AG32:AL32"/>
    <mergeCell ref="O37:T37"/>
    <mergeCell ref="U37:Z37"/>
    <mergeCell ref="AA37:AF37"/>
    <mergeCell ref="AG37:AL37"/>
    <mergeCell ref="O38:T38"/>
    <mergeCell ref="U38:Z38"/>
    <mergeCell ref="AA38:AF38"/>
    <mergeCell ref="AG38:AL38"/>
    <mergeCell ref="O35:T35"/>
    <mergeCell ref="U35:Z35"/>
    <mergeCell ref="AA35:AF35"/>
    <mergeCell ref="AG35:AL35"/>
    <mergeCell ref="O36:T36"/>
    <mergeCell ref="U36:Z36"/>
    <mergeCell ref="AA36:AF36"/>
    <mergeCell ref="AG36:AL36"/>
    <mergeCell ref="O41:T41"/>
    <mergeCell ref="U41:Z41"/>
    <mergeCell ref="AA41:AF41"/>
    <mergeCell ref="AG41:AL41"/>
    <mergeCell ref="O42:T42"/>
    <mergeCell ref="U42:Z42"/>
    <mergeCell ref="AA42:AF42"/>
    <mergeCell ref="AG42:AL42"/>
    <mergeCell ref="O39:T39"/>
    <mergeCell ref="U39:Z39"/>
    <mergeCell ref="AA39:AF39"/>
    <mergeCell ref="AG39:AL39"/>
    <mergeCell ref="O40:T40"/>
    <mergeCell ref="U40:Z40"/>
    <mergeCell ref="AA40:AF40"/>
    <mergeCell ref="AG40:AL40"/>
    <mergeCell ref="O45:T45"/>
    <mergeCell ref="U45:Z45"/>
    <mergeCell ref="AA45:AF45"/>
    <mergeCell ref="AG45:AL45"/>
    <mergeCell ref="O47:T47"/>
    <mergeCell ref="U47:Z47"/>
    <mergeCell ref="AA47:AF47"/>
    <mergeCell ref="AG47:AL47"/>
    <mergeCell ref="O43:T43"/>
    <mergeCell ref="U43:Z43"/>
    <mergeCell ref="AA43:AF43"/>
    <mergeCell ref="AG43:AL43"/>
    <mergeCell ref="O44:T44"/>
    <mergeCell ref="U44:Z44"/>
    <mergeCell ref="AA44:AF44"/>
    <mergeCell ref="AG44:AL44"/>
    <mergeCell ref="O46:T46"/>
    <mergeCell ref="U46:Z46"/>
    <mergeCell ref="AA46:AF46"/>
    <mergeCell ref="AG46:AL46"/>
    <mergeCell ref="O50:T50"/>
    <mergeCell ref="U50:Z50"/>
    <mergeCell ref="AA50:AF50"/>
    <mergeCell ref="AG50:AL50"/>
    <mergeCell ref="O51:T51"/>
    <mergeCell ref="U51:Z51"/>
    <mergeCell ref="AA51:AF51"/>
    <mergeCell ref="AG51:AL51"/>
    <mergeCell ref="O48:T48"/>
    <mergeCell ref="U48:Z48"/>
    <mergeCell ref="AA48:AF48"/>
    <mergeCell ref="AG48:AL48"/>
    <mergeCell ref="O49:T49"/>
    <mergeCell ref="U49:Z49"/>
    <mergeCell ref="AA49:AF49"/>
    <mergeCell ref="AG49:AL49"/>
    <mergeCell ref="O54:T54"/>
    <mergeCell ref="U54:Z54"/>
    <mergeCell ref="AA54:AF54"/>
    <mergeCell ref="AG54:AL54"/>
    <mergeCell ref="O55:T55"/>
    <mergeCell ref="U55:Z55"/>
    <mergeCell ref="AA55:AF55"/>
    <mergeCell ref="AG55:AL55"/>
    <mergeCell ref="O52:T52"/>
    <mergeCell ref="U52:Z52"/>
    <mergeCell ref="AA52:AF52"/>
    <mergeCell ref="AG52:AL52"/>
    <mergeCell ref="O53:T53"/>
    <mergeCell ref="U53:Z53"/>
    <mergeCell ref="AA53:AF53"/>
    <mergeCell ref="AG53:AL53"/>
    <mergeCell ref="O58:T58"/>
    <mergeCell ref="U58:Z58"/>
    <mergeCell ref="AA58:AF58"/>
    <mergeCell ref="AG58:AL58"/>
    <mergeCell ref="O59:T59"/>
    <mergeCell ref="U59:Z59"/>
    <mergeCell ref="AA59:AF59"/>
    <mergeCell ref="AG59:AL59"/>
    <mergeCell ref="O56:T56"/>
    <mergeCell ref="U56:Z56"/>
    <mergeCell ref="AA56:AF56"/>
    <mergeCell ref="AG56:AL56"/>
    <mergeCell ref="O57:T57"/>
    <mergeCell ref="U57:Z57"/>
    <mergeCell ref="AA57:AF57"/>
    <mergeCell ref="AG57:AL57"/>
    <mergeCell ref="O62:T62"/>
    <mergeCell ref="U62:Z62"/>
    <mergeCell ref="AA62:AF62"/>
    <mergeCell ref="AG62:AL62"/>
    <mergeCell ref="O63:T63"/>
    <mergeCell ref="U63:Z63"/>
    <mergeCell ref="AA63:AF63"/>
    <mergeCell ref="AG63:AL63"/>
    <mergeCell ref="O60:T60"/>
    <mergeCell ref="U60:Z60"/>
    <mergeCell ref="AA60:AF60"/>
    <mergeCell ref="AG60:AL60"/>
    <mergeCell ref="O61:T61"/>
    <mergeCell ref="U61:Z61"/>
    <mergeCell ref="AA61:AF61"/>
    <mergeCell ref="AG61:AL61"/>
    <mergeCell ref="O66:T66"/>
    <mergeCell ref="U66:Z66"/>
    <mergeCell ref="AA66:AF66"/>
    <mergeCell ref="AG66:AL66"/>
    <mergeCell ref="O67:T67"/>
    <mergeCell ref="U67:Z67"/>
    <mergeCell ref="AA67:AF67"/>
    <mergeCell ref="AG67:AL67"/>
    <mergeCell ref="O64:T64"/>
    <mergeCell ref="U64:Z64"/>
    <mergeCell ref="AA64:AF64"/>
    <mergeCell ref="AG64:AL64"/>
    <mergeCell ref="O65:T65"/>
    <mergeCell ref="U65:Z65"/>
    <mergeCell ref="AA65:AF65"/>
    <mergeCell ref="AG65:AL65"/>
    <mergeCell ref="O70:T70"/>
    <mergeCell ref="U70:Z70"/>
    <mergeCell ref="AA70:AF70"/>
    <mergeCell ref="AG70:AL70"/>
    <mergeCell ref="O71:T71"/>
    <mergeCell ref="U71:Z71"/>
    <mergeCell ref="AA71:AF71"/>
    <mergeCell ref="AG71:AL71"/>
    <mergeCell ref="O68:T68"/>
    <mergeCell ref="U68:Z68"/>
    <mergeCell ref="AA68:AF68"/>
    <mergeCell ref="AG68:AL68"/>
    <mergeCell ref="O69:T69"/>
    <mergeCell ref="U69:Z69"/>
    <mergeCell ref="AA69:AF69"/>
    <mergeCell ref="AG69:AL69"/>
    <mergeCell ref="U75:Z75"/>
    <mergeCell ref="AA75:AF75"/>
    <mergeCell ref="AG75:AL75"/>
    <mergeCell ref="O72:T72"/>
    <mergeCell ref="U72:Z72"/>
    <mergeCell ref="AA72:AF72"/>
    <mergeCell ref="AG72:AL72"/>
    <mergeCell ref="O73:T73"/>
    <mergeCell ref="U73:Z73"/>
    <mergeCell ref="AA73:AF73"/>
    <mergeCell ref="AG73:AL73"/>
    <mergeCell ref="E81:AL81"/>
    <mergeCell ref="B84:AL84"/>
    <mergeCell ref="B2:AL2"/>
    <mergeCell ref="O78:T78"/>
    <mergeCell ref="U78:Z78"/>
    <mergeCell ref="AA78:AF78"/>
    <mergeCell ref="AG78:AL78"/>
    <mergeCell ref="O79:T79"/>
    <mergeCell ref="U79:Z79"/>
    <mergeCell ref="AA79:AF79"/>
    <mergeCell ref="AG79:AL79"/>
    <mergeCell ref="O76:T76"/>
    <mergeCell ref="U76:Z76"/>
    <mergeCell ref="AA76:AF76"/>
    <mergeCell ref="AG76:AL76"/>
    <mergeCell ref="O77:T77"/>
    <mergeCell ref="U77:Z77"/>
    <mergeCell ref="AA77:AF77"/>
    <mergeCell ref="AG77:AL77"/>
    <mergeCell ref="O74:T74"/>
    <mergeCell ref="U74:Z74"/>
    <mergeCell ref="AA74:AF74"/>
    <mergeCell ref="AG74:AL74"/>
    <mergeCell ref="O75:T75"/>
  </mergeCells>
  <phoneticPr fontId="2" type="noConversion"/>
  <dataValidations count="1">
    <dataValidation allowBlank="1" showInputMessage="1" showErrorMessage="1" promptTitle="단위에 주의하여 입력해 주십시오." prompt="이 셀에는 숫자만 입력해 주십시오." sqref="U9" xr:uid="{00000000-0002-0000-1F00-000000000000}"/>
  </dataValidations>
  <pageMargins left="0.59055118110236227" right="0.47244094488188981" top="0.74803149606299213" bottom="0.74803149606299213" header="0.31496062992125984" footer="0.31496062992125984"/>
  <pageSetup paperSize="9" scale="76"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1"/>
  <dimension ref="A1:AT32"/>
  <sheetViews>
    <sheetView showGridLines="0" view="pageBreakPreview" zoomScaleNormal="100" zoomScaleSheetLayoutView="100" workbookViewId="0">
      <selection activeCell="AG28" sqref="AG28"/>
    </sheetView>
  </sheetViews>
  <sheetFormatPr defaultRowHeight="17" x14ac:dyDescent="0.45"/>
  <cols>
    <col min="1" max="1" width="9" style="1"/>
    <col min="2" max="3" width="1.08203125" style="1" customWidth="1"/>
    <col min="4" max="38" width="3.25" style="1" customWidth="1"/>
    <col min="39" max="43" width="9" style="1"/>
  </cols>
  <sheetData>
    <row r="1" spans="1:39"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37"/>
    </row>
    <row r="2" spans="1:39" ht="20.25" customHeight="1" x14ac:dyDescent="0.45">
      <c r="A2" s="106"/>
      <c r="B2" s="502" t="s">
        <v>854</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row>
    <row r="4" spans="1:39" x14ac:dyDescent="0.45">
      <c r="J4" s="29" t="s">
        <v>426</v>
      </c>
      <c r="L4" s="29" t="s">
        <v>427</v>
      </c>
      <c r="M4" s="174">
        <f>'5부.Ⅰ'!Q6</f>
        <v>4</v>
      </c>
      <c r="N4" s="29" t="s">
        <v>428</v>
      </c>
      <c r="O4" s="175"/>
      <c r="P4" s="138" t="s">
        <v>106</v>
      </c>
      <c r="Q4" s="45"/>
      <c r="R4" s="29"/>
      <c r="S4" s="139" t="s">
        <v>671</v>
      </c>
      <c r="T4" s="167"/>
      <c r="U4" s="139"/>
      <c r="V4" s="655" t="str">
        <f>'5부.Ⅱ'!V4</f>
        <v>2021.06.01</v>
      </c>
      <c r="W4" s="655"/>
      <c r="X4" s="655"/>
      <c r="Y4" s="138"/>
      <c r="Z4" s="138" t="s">
        <v>672</v>
      </c>
      <c r="AA4" s="138"/>
      <c r="AB4" s="166"/>
      <c r="AC4" s="655" t="str">
        <f>'5부.Ⅱ'!AC4</f>
        <v>2021.11.30</v>
      </c>
      <c r="AD4" s="655"/>
      <c r="AE4" s="655"/>
      <c r="AF4" s="134"/>
      <c r="AG4" s="29"/>
      <c r="AH4" s="29"/>
      <c r="AI4" s="29"/>
      <c r="AJ4" s="29"/>
      <c r="AK4" s="29"/>
      <c r="AL4" s="29"/>
    </row>
    <row r="5" spans="1:39" x14ac:dyDescent="0.45">
      <c r="J5" s="29" t="s">
        <v>432</v>
      </c>
      <c r="L5" s="29" t="s">
        <v>427</v>
      </c>
      <c r="M5" s="140">
        <f>'5부.Ⅰ'!Q7</f>
        <v>3</v>
      </c>
      <c r="N5" s="29" t="s">
        <v>428</v>
      </c>
      <c r="O5" s="175"/>
      <c r="P5" s="138" t="s">
        <v>817</v>
      </c>
      <c r="R5" s="29"/>
      <c r="S5" s="139" t="s">
        <v>671</v>
      </c>
      <c r="T5" s="167"/>
      <c r="U5" s="139"/>
      <c r="V5" s="656" t="str">
        <f>'5부.Ⅱ'!V5</f>
        <v>2020.12.01</v>
      </c>
      <c r="W5" s="656"/>
      <c r="X5" s="656"/>
      <c r="Y5" s="138"/>
      <c r="Z5" s="138" t="s">
        <v>672</v>
      </c>
      <c r="AA5" s="138"/>
      <c r="AB5" s="166"/>
      <c r="AC5" s="656" t="str">
        <f>'5부.Ⅱ'!AC5</f>
        <v>2021.05.31</v>
      </c>
      <c r="AD5" s="656"/>
      <c r="AE5" s="656"/>
      <c r="AF5" s="134"/>
      <c r="AG5" s="29"/>
      <c r="AH5" s="29"/>
      <c r="AI5" s="29"/>
      <c r="AJ5" s="29"/>
      <c r="AK5" s="29"/>
      <c r="AL5" s="29"/>
    </row>
    <row r="6" spans="1:39" ht="17.25" customHeight="1" x14ac:dyDescent="0.4">
      <c r="B6" s="49"/>
      <c r="C6" s="49"/>
      <c r="D6" s="29" t="s">
        <v>433</v>
      </c>
      <c r="E6" s="142"/>
      <c r="F6" s="142"/>
      <c r="G6" s="29" t="str">
        <f>표지!E28</f>
        <v>이에스알켄달스퀘어위탁관리부동산투자회사(주)</v>
      </c>
      <c r="H6" s="142"/>
      <c r="I6" s="142"/>
      <c r="J6" s="142"/>
      <c r="K6" s="142"/>
      <c r="L6" s="142"/>
      <c r="M6" s="142"/>
      <c r="N6" s="142"/>
      <c r="O6" s="142"/>
      <c r="P6" s="142"/>
      <c r="Q6" s="142"/>
      <c r="R6" s="142"/>
      <c r="S6" s="142"/>
      <c r="T6" s="142"/>
      <c r="U6" s="142"/>
      <c r="V6" s="176"/>
      <c r="W6" s="176"/>
      <c r="X6" s="176"/>
      <c r="Y6" s="176"/>
      <c r="Z6" s="176"/>
      <c r="AA6" s="176"/>
      <c r="AB6" s="176"/>
      <c r="AC6" s="176"/>
      <c r="AD6" s="176"/>
      <c r="AE6" s="176"/>
      <c r="AF6" s="142"/>
      <c r="AG6" s="54"/>
      <c r="AH6" s="143"/>
      <c r="AI6" s="629" t="s">
        <v>28</v>
      </c>
      <c r="AJ6" s="629"/>
      <c r="AK6" s="629"/>
      <c r="AL6" s="629"/>
      <c r="AM6" s="16"/>
    </row>
    <row r="7" spans="1:39" x14ac:dyDescent="0.45">
      <c r="D7" s="649" t="s">
        <v>435</v>
      </c>
      <c r="E7" s="650"/>
      <c r="F7" s="650"/>
      <c r="G7" s="650"/>
      <c r="H7" s="650"/>
      <c r="I7" s="650"/>
      <c r="J7" s="650"/>
      <c r="K7" s="650"/>
      <c r="L7" s="650"/>
      <c r="M7" s="650"/>
      <c r="N7" s="651"/>
      <c r="O7" s="154"/>
      <c r="P7" s="168"/>
      <c r="Q7" s="168"/>
      <c r="R7" s="168"/>
      <c r="S7" s="168" t="s">
        <v>151</v>
      </c>
      <c r="T7" s="169">
        <f>M4</f>
        <v>4</v>
      </c>
      <c r="U7" s="168" t="s">
        <v>818</v>
      </c>
      <c r="V7" s="168"/>
      <c r="W7" s="168"/>
      <c r="X7" s="168"/>
      <c r="Y7" s="168"/>
      <c r="Z7" s="170"/>
      <c r="AA7" s="154"/>
      <c r="AB7" s="168"/>
      <c r="AC7" s="168"/>
      <c r="AD7" s="168"/>
      <c r="AE7" s="168" t="s">
        <v>819</v>
      </c>
      <c r="AF7" s="149">
        <f>M5</f>
        <v>3</v>
      </c>
      <c r="AG7" s="168" t="s">
        <v>439</v>
      </c>
      <c r="AH7" s="168"/>
      <c r="AI7" s="168"/>
      <c r="AJ7" s="168"/>
      <c r="AK7" s="168"/>
      <c r="AL7" s="170"/>
    </row>
    <row r="8" spans="1:39" x14ac:dyDescent="0.45">
      <c r="D8" s="652"/>
      <c r="E8" s="653"/>
      <c r="F8" s="653"/>
      <c r="G8" s="653"/>
      <c r="H8" s="653"/>
      <c r="I8" s="653"/>
      <c r="J8" s="653"/>
      <c r="K8" s="653"/>
      <c r="L8" s="653"/>
      <c r="M8" s="653"/>
      <c r="N8" s="654"/>
      <c r="O8" s="667" t="s">
        <v>820</v>
      </c>
      <c r="P8" s="667"/>
      <c r="Q8" s="667"/>
      <c r="R8" s="667"/>
      <c r="S8" s="667"/>
      <c r="T8" s="667"/>
      <c r="U8" s="668" t="s">
        <v>1178</v>
      </c>
      <c r="V8" s="668"/>
      <c r="W8" s="668"/>
      <c r="X8" s="668"/>
      <c r="Y8" s="668"/>
      <c r="Z8" s="668"/>
      <c r="AA8" s="669" t="s">
        <v>821</v>
      </c>
      <c r="AB8" s="669"/>
      <c r="AC8" s="669"/>
      <c r="AD8" s="669"/>
      <c r="AE8" s="669"/>
      <c r="AF8" s="669"/>
      <c r="AG8" s="670" t="s">
        <v>1177</v>
      </c>
      <c r="AH8" s="670"/>
      <c r="AI8" s="670"/>
      <c r="AJ8" s="670"/>
      <c r="AK8" s="670"/>
      <c r="AL8" s="670"/>
    </row>
    <row r="9" spans="1:39" x14ac:dyDescent="0.45">
      <c r="A9" s="171" t="s">
        <v>678</v>
      </c>
      <c r="D9" s="652"/>
      <c r="E9" s="653"/>
      <c r="F9" s="653"/>
      <c r="G9" s="653"/>
      <c r="H9" s="653"/>
      <c r="I9" s="653"/>
      <c r="J9" s="653"/>
      <c r="K9" s="653"/>
      <c r="L9" s="653"/>
      <c r="M9" s="653"/>
      <c r="N9" s="654"/>
      <c r="O9" s="633" t="s">
        <v>440</v>
      </c>
      <c r="P9" s="634"/>
      <c r="Q9" s="634"/>
      <c r="R9" s="634"/>
      <c r="S9" s="634"/>
      <c r="T9" s="634"/>
      <c r="U9" s="634"/>
      <c r="V9" s="634"/>
      <c r="W9" s="634"/>
      <c r="X9" s="634"/>
      <c r="Y9" s="634"/>
      <c r="Z9" s="635"/>
      <c r="AA9" s="633" t="s">
        <v>440</v>
      </c>
      <c r="AB9" s="634"/>
      <c r="AC9" s="634"/>
      <c r="AD9" s="634"/>
      <c r="AE9" s="634"/>
      <c r="AF9" s="634"/>
      <c r="AG9" s="634"/>
      <c r="AH9" s="634"/>
      <c r="AI9" s="634"/>
      <c r="AJ9" s="634"/>
      <c r="AK9" s="634"/>
      <c r="AL9" s="635"/>
    </row>
    <row r="10" spans="1:39" x14ac:dyDescent="0.45">
      <c r="A10" s="1" t="s">
        <v>822</v>
      </c>
      <c r="D10" s="177" t="s">
        <v>857</v>
      </c>
      <c r="E10" s="178"/>
      <c r="F10" s="178"/>
      <c r="G10" s="178"/>
      <c r="H10" s="178"/>
      <c r="I10" s="178"/>
      <c r="J10" s="178"/>
      <c r="K10" s="178"/>
      <c r="L10" s="178"/>
      <c r="M10" s="178"/>
      <c r="N10" s="179"/>
      <c r="O10" s="658"/>
      <c r="P10" s="659"/>
      <c r="Q10" s="659"/>
      <c r="R10" s="659"/>
      <c r="S10" s="659"/>
      <c r="T10" s="660"/>
      <c r="U10" s="658">
        <f>SUM(O11:T14)</f>
        <v>20040809374</v>
      </c>
      <c r="V10" s="659"/>
      <c r="W10" s="659"/>
      <c r="X10" s="659"/>
      <c r="Y10" s="659"/>
      <c r="Z10" s="660"/>
      <c r="AA10" s="658"/>
      <c r="AB10" s="659"/>
      <c r="AC10" s="659"/>
      <c r="AD10" s="659"/>
      <c r="AE10" s="659"/>
      <c r="AF10" s="660"/>
      <c r="AG10" s="658">
        <f>SUM(AA11:AF14)</f>
        <v>19715144069</v>
      </c>
      <c r="AH10" s="659"/>
      <c r="AI10" s="659"/>
      <c r="AJ10" s="659"/>
      <c r="AK10" s="659"/>
      <c r="AL10" s="660"/>
    </row>
    <row r="11" spans="1:39" x14ac:dyDescent="0.45">
      <c r="A11" s="1" t="s">
        <v>823</v>
      </c>
      <c r="D11" s="180" t="s">
        <v>824</v>
      </c>
      <c r="E11" s="178"/>
      <c r="F11" s="178"/>
      <c r="G11" s="178"/>
      <c r="H11" s="178"/>
      <c r="I11" s="178"/>
      <c r="J11" s="178"/>
      <c r="K11" s="178"/>
      <c r="L11" s="178"/>
      <c r="M11" s="178"/>
      <c r="N11" s="179"/>
      <c r="O11" s="661">
        <v>1151607931</v>
      </c>
      <c r="P11" s="662"/>
      <c r="Q11" s="662"/>
      <c r="R11" s="662"/>
      <c r="S11" s="662"/>
      <c r="T11" s="663"/>
      <c r="U11" s="658"/>
      <c r="V11" s="659"/>
      <c r="W11" s="659"/>
      <c r="X11" s="659"/>
      <c r="Y11" s="659"/>
      <c r="Z11" s="660"/>
      <c r="AA11" s="661">
        <v>20211374035</v>
      </c>
      <c r="AB11" s="662"/>
      <c r="AC11" s="662"/>
      <c r="AD11" s="662"/>
      <c r="AE11" s="662"/>
      <c r="AF11" s="663"/>
      <c r="AG11" s="658"/>
      <c r="AH11" s="659"/>
      <c r="AI11" s="659"/>
      <c r="AJ11" s="659"/>
      <c r="AK11" s="659"/>
      <c r="AL11" s="660"/>
    </row>
    <row r="12" spans="1:39" x14ac:dyDescent="0.45">
      <c r="A12" s="1" t="s">
        <v>825</v>
      </c>
      <c r="D12" s="180" t="s">
        <v>826</v>
      </c>
      <c r="E12" s="178"/>
      <c r="F12" s="178"/>
      <c r="G12" s="178"/>
      <c r="H12" s="178"/>
      <c r="I12" s="178"/>
      <c r="J12" s="178"/>
      <c r="K12" s="178"/>
      <c r="L12" s="178"/>
      <c r="M12" s="178"/>
      <c r="N12" s="179"/>
      <c r="O12" s="661">
        <v>18889201443</v>
      </c>
      <c r="P12" s="662"/>
      <c r="Q12" s="662"/>
      <c r="R12" s="662"/>
      <c r="S12" s="662"/>
      <c r="T12" s="663"/>
      <c r="U12" s="658"/>
      <c r="V12" s="659"/>
      <c r="W12" s="659"/>
      <c r="X12" s="659"/>
      <c r="Y12" s="659"/>
      <c r="Z12" s="660"/>
      <c r="AA12" s="661">
        <v>-496229966</v>
      </c>
      <c r="AB12" s="662"/>
      <c r="AC12" s="662"/>
      <c r="AD12" s="662"/>
      <c r="AE12" s="662"/>
      <c r="AF12" s="663"/>
      <c r="AG12" s="658"/>
      <c r="AH12" s="659"/>
      <c r="AI12" s="659"/>
      <c r="AJ12" s="659"/>
      <c r="AK12" s="659"/>
      <c r="AL12" s="660"/>
    </row>
    <row r="13" spans="1:39" x14ac:dyDescent="0.45">
      <c r="A13" s="1" t="s">
        <v>827</v>
      </c>
      <c r="D13" s="180" t="s">
        <v>828</v>
      </c>
      <c r="E13" s="178"/>
      <c r="F13" s="178"/>
      <c r="G13" s="178"/>
      <c r="H13" s="178"/>
      <c r="I13" s="178"/>
      <c r="J13" s="178"/>
      <c r="K13" s="178"/>
      <c r="L13" s="178"/>
      <c r="M13" s="178"/>
      <c r="N13" s="179"/>
      <c r="O13" s="661">
        <v>0</v>
      </c>
      <c r="P13" s="662"/>
      <c r="Q13" s="662"/>
      <c r="R13" s="662"/>
      <c r="S13" s="662"/>
      <c r="T13" s="663"/>
      <c r="U13" s="658"/>
      <c r="V13" s="659"/>
      <c r="W13" s="659"/>
      <c r="X13" s="659"/>
      <c r="Y13" s="659"/>
      <c r="Z13" s="660"/>
      <c r="AA13" s="661">
        <v>0</v>
      </c>
      <c r="AB13" s="662"/>
      <c r="AC13" s="662"/>
      <c r="AD13" s="662"/>
      <c r="AE13" s="662"/>
      <c r="AF13" s="663"/>
      <c r="AG13" s="658"/>
      <c r="AH13" s="659"/>
      <c r="AI13" s="659"/>
      <c r="AJ13" s="659"/>
      <c r="AK13" s="659"/>
      <c r="AL13" s="660"/>
    </row>
    <row r="14" spans="1:39" x14ac:dyDescent="0.45">
      <c r="A14" s="1" t="s">
        <v>829</v>
      </c>
      <c r="D14" s="180" t="s">
        <v>830</v>
      </c>
      <c r="E14" s="178"/>
      <c r="F14" s="178"/>
      <c r="G14" s="178"/>
      <c r="H14" s="178"/>
      <c r="I14" s="178"/>
      <c r="J14" s="178"/>
      <c r="K14" s="178"/>
      <c r="L14" s="178"/>
      <c r="M14" s="178"/>
      <c r="N14" s="179"/>
      <c r="O14" s="661">
        <v>0</v>
      </c>
      <c r="P14" s="662"/>
      <c r="Q14" s="662"/>
      <c r="R14" s="662"/>
      <c r="S14" s="662"/>
      <c r="T14" s="663"/>
      <c r="U14" s="658"/>
      <c r="V14" s="659"/>
      <c r="W14" s="659"/>
      <c r="X14" s="659"/>
      <c r="Y14" s="659"/>
      <c r="Z14" s="660"/>
      <c r="AA14" s="661">
        <v>0</v>
      </c>
      <c r="AB14" s="662"/>
      <c r="AC14" s="662"/>
      <c r="AD14" s="662"/>
      <c r="AE14" s="662"/>
      <c r="AF14" s="663"/>
      <c r="AG14" s="658"/>
      <c r="AH14" s="659"/>
      <c r="AI14" s="659"/>
      <c r="AJ14" s="659"/>
      <c r="AK14" s="659"/>
      <c r="AL14" s="660"/>
    </row>
    <row r="15" spans="1:39" x14ac:dyDescent="0.45">
      <c r="A15" s="1" t="s">
        <v>831</v>
      </c>
      <c r="D15" s="177" t="s">
        <v>832</v>
      </c>
      <c r="E15" s="178"/>
      <c r="F15" s="178"/>
      <c r="G15" s="178"/>
      <c r="H15" s="178"/>
      <c r="I15" s="178"/>
      <c r="J15" s="178"/>
      <c r="K15" s="178"/>
      <c r="L15" s="178"/>
      <c r="M15" s="178"/>
      <c r="N15" s="179"/>
      <c r="O15" s="664"/>
      <c r="P15" s="665"/>
      <c r="Q15" s="665"/>
      <c r="R15" s="665"/>
      <c r="S15" s="665"/>
      <c r="T15" s="666"/>
      <c r="U15" s="661">
        <v>0</v>
      </c>
      <c r="V15" s="662"/>
      <c r="W15" s="662"/>
      <c r="X15" s="662"/>
      <c r="Y15" s="662"/>
      <c r="Z15" s="663"/>
      <c r="AA15" s="664"/>
      <c r="AB15" s="665"/>
      <c r="AC15" s="665"/>
      <c r="AD15" s="665"/>
      <c r="AE15" s="665"/>
      <c r="AF15" s="666"/>
      <c r="AG15" s="661">
        <v>0</v>
      </c>
      <c r="AH15" s="662"/>
      <c r="AI15" s="662"/>
      <c r="AJ15" s="662"/>
      <c r="AK15" s="662"/>
      <c r="AL15" s="663"/>
    </row>
    <row r="16" spans="1:39" x14ac:dyDescent="0.45">
      <c r="A16" s="1" t="s">
        <v>833</v>
      </c>
      <c r="D16" s="177" t="s">
        <v>858</v>
      </c>
      <c r="E16" s="178"/>
      <c r="F16" s="178"/>
      <c r="G16" s="178"/>
      <c r="H16" s="178"/>
      <c r="I16" s="178"/>
      <c r="J16" s="178"/>
      <c r="K16" s="178"/>
      <c r="L16" s="178"/>
      <c r="M16" s="178"/>
      <c r="N16" s="179"/>
      <c r="O16" s="658"/>
      <c r="P16" s="659"/>
      <c r="Q16" s="659"/>
      <c r="R16" s="659"/>
      <c r="S16" s="659"/>
      <c r="T16" s="660"/>
      <c r="U16" s="658">
        <f>-(O17+O18+O19+O20+O25)</f>
        <v>-9360706000</v>
      </c>
      <c r="V16" s="659"/>
      <c r="W16" s="659"/>
      <c r="X16" s="659"/>
      <c r="Y16" s="659"/>
      <c r="Z16" s="660"/>
      <c r="AA16" s="658"/>
      <c r="AB16" s="659"/>
      <c r="AC16" s="659"/>
      <c r="AD16" s="659"/>
      <c r="AE16" s="659"/>
      <c r="AF16" s="660"/>
      <c r="AG16" s="658">
        <f>-(AA17+AA18+AA19+AA20+AA25)</f>
        <v>-18563536138</v>
      </c>
      <c r="AH16" s="659"/>
      <c r="AI16" s="659"/>
      <c r="AJ16" s="659"/>
      <c r="AK16" s="659"/>
      <c r="AL16" s="660"/>
    </row>
    <row r="17" spans="1:46" x14ac:dyDescent="0.45">
      <c r="A17" s="1" t="s">
        <v>834</v>
      </c>
      <c r="D17" s="180" t="s">
        <v>835</v>
      </c>
      <c r="E17" s="178"/>
      <c r="F17" s="178"/>
      <c r="G17" s="178"/>
      <c r="H17" s="178"/>
      <c r="I17" s="178"/>
      <c r="J17" s="178"/>
      <c r="K17" s="178"/>
      <c r="L17" s="178"/>
      <c r="M17" s="178"/>
      <c r="N17" s="179"/>
      <c r="O17" s="661">
        <v>0</v>
      </c>
      <c r="P17" s="662"/>
      <c r="Q17" s="662"/>
      <c r="R17" s="662"/>
      <c r="S17" s="662"/>
      <c r="T17" s="663"/>
      <c r="U17" s="658"/>
      <c r="V17" s="659"/>
      <c r="W17" s="659"/>
      <c r="X17" s="659"/>
      <c r="Y17" s="659"/>
      <c r="Z17" s="660"/>
      <c r="AA17" s="661">
        <v>0</v>
      </c>
      <c r="AB17" s="662"/>
      <c r="AC17" s="662"/>
      <c r="AD17" s="662"/>
      <c r="AE17" s="662"/>
      <c r="AF17" s="663"/>
      <c r="AG17" s="658"/>
      <c r="AH17" s="659"/>
      <c r="AI17" s="659"/>
      <c r="AJ17" s="659"/>
      <c r="AK17" s="659"/>
      <c r="AL17" s="660"/>
    </row>
    <row r="18" spans="1:46" x14ac:dyDescent="0.45">
      <c r="A18" s="1" t="s">
        <v>836</v>
      </c>
      <c r="D18" s="180" t="s">
        <v>837</v>
      </c>
      <c r="E18" s="178"/>
      <c r="F18" s="178"/>
      <c r="G18" s="178"/>
      <c r="H18" s="178"/>
      <c r="I18" s="178"/>
      <c r="J18" s="178"/>
      <c r="K18" s="178"/>
      <c r="L18" s="178"/>
      <c r="M18" s="178"/>
      <c r="N18" s="179"/>
      <c r="O18" s="661">
        <v>0</v>
      </c>
      <c r="P18" s="662"/>
      <c r="Q18" s="662"/>
      <c r="R18" s="662"/>
      <c r="S18" s="662"/>
      <c r="T18" s="663"/>
      <c r="U18" s="658"/>
      <c r="V18" s="659"/>
      <c r="W18" s="659"/>
      <c r="X18" s="659"/>
      <c r="Y18" s="659"/>
      <c r="Z18" s="660"/>
      <c r="AA18" s="661">
        <v>0</v>
      </c>
      <c r="AB18" s="662"/>
      <c r="AC18" s="662"/>
      <c r="AD18" s="662"/>
      <c r="AE18" s="662"/>
      <c r="AF18" s="663"/>
      <c r="AG18" s="658"/>
      <c r="AH18" s="659"/>
      <c r="AI18" s="659"/>
      <c r="AJ18" s="659"/>
      <c r="AK18" s="659"/>
      <c r="AL18" s="660"/>
    </row>
    <row r="19" spans="1:46" x14ac:dyDescent="0.45">
      <c r="A19" s="1" t="s">
        <v>838</v>
      </c>
      <c r="D19" s="180" t="s">
        <v>839</v>
      </c>
      <c r="E19" s="178"/>
      <c r="F19" s="178"/>
      <c r="G19" s="178"/>
      <c r="H19" s="178"/>
      <c r="I19" s="178"/>
      <c r="J19" s="178"/>
      <c r="K19" s="178"/>
      <c r="L19" s="178"/>
      <c r="M19" s="178"/>
      <c r="N19" s="179"/>
      <c r="O19" s="661">
        <v>0</v>
      </c>
      <c r="P19" s="662"/>
      <c r="Q19" s="662"/>
      <c r="R19" s="662"/>
      <c r="S19" s="662"/>
      <c r="T19" s="663"/>
      <c r="U19" s="658"/>
      <c r="V19" s="659"/>
      <c r="W19" s="659"/>
      <c r="X19" s="659"/>
      <c r="Y19" s="659"/>
      <c r="Z19" s="660"/>
      <c r="AA19" s="661">
        <v>0</v>
      </c>
      <c r="AB19" s="662"/>
      <c r="AC19" s="662"/>
      <c r="AD19" s="662"/>
      <c r="AE19" s="662"/>
      <c r="AF19" s="663"/>
      <c r="AG19" s="658"/>
      <c r="AH19" s="659"/>
      <c r="AI19" s="659"/>
      <c r="AJ19" s="659"/>
      <c r="AK19" s="659"/>
      <c r="AL19" s="660"/>
    </row>
    <row r="20" spans="1:46" x14ac:dyDescent="0.45">
      <c r="A20" s="1" t="s">
        <v>840</v>
      </c>
      <c r="D20" s="180" t="s">
        <v>841</v>
      </c>
      <c r="E20" s="178"/>
      <c r="F20" s="178"/>
      <c r="G20" s="178"/>
      <c r="H20" s="178"/>
      <c r="I20" s="178"/>
      <c r="J20" s="178"/>
      <c r="K20" s="178"/>
      <c r="L20" s="178"/>
      <c r="M20" s="178"/>
      <c r="N20" s="179"/>
      <c r="O20" s="658">
        <f>SUM(O21:T24)</f>
        <v>19196706000</v>
      </c>
      <c r="P20" s="659"/>
      <c r="Q20" s="659"/>
      <c r="R20" s="659"/>
      <c r="S20" s="659"/>
      <c r="T20" s="660"/>
      <c r="U20" s="658"/>
      <c r="V20" s="659"/>
      <c r="W20" s="659"/>
      <c r="X20" s="659"/>
      <c r="Y20" s="659"/>
      <c r="Z20" s="660"/>
      <c r="AA20" s="658">
        <f>SUM(AA21:AF24)</f>
        <v>19263536138</v>
      </c>
      <c r="AB20" s="659"/>
      <c r="AC20" s="659"/>
      <c r="AD20" s="659"/>
      <c r="AE20" s="659"/>
      <c r="AF20" s="660"/>
      <c r="AG20" s="658"/>
      <c r="AH20" s="659"/>
      <c r="AI20" s="659"/>
      <c r="AJ20" s="659"/>
      <c r="AK20" s="659"/>
      <c r="AL20" s="660"/>
    </row>
    <row r="21" spans="1:46" x14ac:dyDescent="0.45">
      <c r="A21" s="1" t="s">
        <v>842</v>
      </c>
      <c r="D21" s="180" t="s">
        <v>843</v>
      </c>
      <c r="E21" s="178"/>
      <c r="F21" s="178"/>
      <c r="G21" s="178"/>
      <c r="H21" s="178"/>
      <c r="I21" s="178"/>
      <c r="J21" s="178"/>
      <c r="K21" s="178"/>
      <c r="L21" s="178"/>
      <c r="M21" s="178"/>
      <c r="N21" s="179"/>
      <c r="O21" s="661">
        <v>19196706000</v>
      </c>
      <c r="P21" s="662"/>
      <c r="Q21" s="662"/>
      <c r="R21" s="662"/>
      <c r="S21" s="662"/>
      <c r="T21" s="663"/>
      <c r="U21" s="658"/>
      <c r="V21" s="659"/>
      <c r="W21" s="659"/>
      <c r="X21" s="659"/>
      <c r="Y21" s="659"/>
      <c r="Z21" s="660"/>
      <c r="AA21" s="661">
        <v>19263536138</v>
      </c>
      <c r="AB21" s="662"/>
      <c r="AC21" s="662"/>
      <c r="AD21" s="662"/>
      <c r="AE21" s="662"/>
      <c r="AF21" s="663"/>
      <c r="AG21" s="658"/>
      <c r="AH21" s="659"/>
      <c r="AI21" s="659"/>
      <c r="AJ21" s="659"/>
      <c r="AK21" s="659"/>
      <c r="AL21" s="660"/>
    </row>
    <row r="22" spans="1:46" x14ac:dyDescent="0.45">
      <c r="A22" s="1" t="s">
        <v>844</v>
      </c>
      <c r="D22" s="180" t="s">
        <v>845</v>
      </c>
      <c r="E22" s="178"/>
      <c r="F22" s="178"/>
      <c r="G22" s="178"/>
      <c r="H22" s="178"/>
      <c r="I22" s="178"/>
      <c r="J22" s="178"/>
      <c r="K22" s="178"/>
      <c r="L22" s="178"/>
      <c r="M22" s="178"/>
      <c r="N22" s="179"/>
      <c r="O22" s="661">
        <v>0</v>
      </c>
      <c r="P22" s="662"/>
      <c r="Q22" s="662"/>
      <c r="R22" s="662"/>
      <c r="S22" s="662"/>
      <c r="T22" s="663"/>
      <c r="U22" s="658"/>
      <c r="V22" s="659"/>
      <c r="W22" s="659"/>
      <c r="X22" s="659"/>
      <c r="Y22" s="659"/>
      <c r="Z22" s="660"/>
      <c r="AA22" s="661">
        <v>0</v>
      </c>
      <c r="AB22" s="662"/>
      <c r="AC22" s="662"/>
      <c r="AD22" s="662"/>
      <c r="AE22" s="662"/>
      <c r="AF22" s="663"/>
      <c r="AG22" s="658"/>
      <c r="AH22" s="659"/>
      <c r="AI22" s="659"/>
      <c r="AJ22" s="659"/>
      <c r="AK22" s="659"/>
      <c r="AL22" s="660"/>
    </row>
    <row r="23" spans="1:46" x14ac:dyDescent="0.45">
      <c r="A23" s="1" t="s">
        <v>846</v>
      </c>
      <c r="D23" s="180" t="s">
        <v>847</v>
      </c>
      <c r="E23" s="178"/>
      <c r="F23" s="178"/>
      <c r="G23" s="178"/>
      <c r="H23" s="178"/>
      <c r="I23" s="178"/>
      <c r="J23" s="178"/>
      <c r="K23" s="178"/>
      <c r="L23" s="178"/>
      <c r="M23" s="178"/>
      <c r="N23" s="179"/>
      <c r="O23" s="661">
        <v>0</v>
      </c>
      <c r="P23" s="662"/>
      <c r="Q23" s="662"/>
      <c r="R23" s="662"/>
      <c r="S23" s="662"/>
      <c r="T23" s="663"/>
      <c r="U23" s="658"/>
      <c r="V23" s="659"/>
      <c r="W23" s="659"/>
      <c r="X23" s="659"/>
      <c r="Y23" s="659"/>
      <c r="Z23" s="660"/>
      <c r="AA23" s="661">
        <v>0</v>
      </c>
      <c r="AB23" s="662"/>
      <c r="AC23" s="662"/>
      <c r="AD23" s="662"/>
      <c r="AE23" s="662"/>
      <c r="AF23" s="663"/>
      <c r="AG23" s="658"/>
      <c r="AH23" s="659"/>
      <c r="AI23" s="659"/>
      <c r="AJ23" s="659"/>
      <c r="AK23" s="659"/>
      <c r="AL23" s="660"/>
    </row>
    <row r="24" spans="1:46" x14ac:dyDescent="0.45">
      <c r="A24" s="1" t="s">
        <v>848</v>
      </c>
      <c r="D24" s="180" t="s">
        <v>849</v>
      </c>
      <c r="E24" s="178"/>
      <c r="F24" s="178"/>
      <c r="G24" s="178"/>
      <c r="H24" s="178"/>
      <c r="I24" s="178"/>
      <c r="J24" s="178"/>
      <c r="K24" s="178"/>
      <c r="L24" s="178"/>
      <c r="M24" s="178"/>
      <c r="N24" s="179"/>
      <c r="O24" s="661">
        <v>0</v>
      </c>
      <c r="P24" s="662"/>
      <c r="Q24" s="662"/>
      <c r="R24" s="662"/>
      <c r="S24" s="662"/>
      <c r="T24" s="663"/>
      <c r="U24" s="658"/>
      <c r="V24" s="659"/>
      <c r="W24" s="659"/>
      <c r="X24" s="659"/>
      <c r="Y24" s="659"/>
      <c r="Z24" s="660"/>
      <c r="AA24" s="661">
        <v>0</v>
      </c>
      <c r="AB24" s="662"/>
      <c r="AC24" s="662"/>
      <c r="AD24" s="662"/>
      <c r="AE24" s="662"/>
      <c r="AF24" s="663"/>
      <c r="AG24" s="658"/>
      <c r="AH24" s="659"/>
      <c r="AI24" s="659"/>
      <c r="AJ24" s="659"/>
      <c r="AK24" s="659"/>
      <c r="AL24" s="660"/>
    </row>
    <row r="25" spans="1:46" x14ac:dyDescent="0.45">
      <c r="A25" s="1" t="s">
        <v>850</v>
      </c>
      <c r="D25" s="180" t="s">
        <v>851</v>
      </c>
      <c r="E25" s="178"/>
      <c r="F25" s="178"/>
      <c r="G25" s="178"/>
      <c r="H25" s="178"/>
      <c r="I25" s="178"/>
      <c r="J25" s="178"/>
      <c r="K25" s="178"/>
      <c r="L25" s="178"/>
      <c r="M25" s="178"/>
      <c r="N25" s="179"/>
      <c r="O25" s="661">
        <v>-9836000000</v>
      </c>
      <c r="P25" s="662"/>
      <c r="Q25" s="662"/>
      <c r="R25" s="662"/>
      <c r="S25" s="662"/>
      <c r="T25" s="663"/>
      <c r="U25" s="658"/>
      <c r="V25" s="659"/>
      <c r="W25" s="659"/>
      <c r="X25" s="659"/>
      <c r="Y25" s="659"/>
      <c r="Z25" s="660"/>
      <c r="AA25" s="661">
        <v>-700000000</v>
      </c>
      <c r="AB25" s="662"/>
      <c r="AC25" s="662"/>
      <c r="AD25" s="662"/>
      <c r="AE25" s="662"/>
      <c r="AF25" s="663"/>
      <c r="AG25" s="658"/>
      <c r="AH25" s="659"/>
      <c r="AI25" s="659"/>
      <c r="AJ25" s="659"/>
      <c r="AK25" s="659"/>
      <c r="AL25" s="660"/>
    </row>
    <row r="26" spans="1:46" x14ac:dyDescent="0.45">
      <c r="A26" s="1" t="s">
        <v>852</v>
      </c>
      <c r="D26" s="177" t="s">
        <v>859</v>
      </c>
      <c r="E26" s="178"/>
      <c r="F26" s="178"/>
      <c r="G26" s="178"/>
      <c r="H26" s="178"/>
      <c r="I26" s="178"/>
      <c r="J26" s="178"/>
      <c r="K26" s="178"/>
      <c r="L26" s="178"/>
      <c r="M26" s="178"/>
      <c r="N26" s="179"/>
      <c r="O26" s="658"/>
      <c r="P26" s="659"/>
      <c r="Q26" s="659"/>
      <c r="R26" s="659"/>
      <c r="S26" s="659"/>
      <c r="T26" s="660"/>
      <c r="U26" s="661">
        <v>0</v>
      </c>
      <c r="V26" s="662"/>
      <c r="W26" s="662"/>
      <c r="X26" s="662"/>
      <c r="Y26" s="662"/>
      <c r="Z26" s="663"/>
      <c r="AA26" s="658"/>
      <c r="AB26" s="659"/>
      <c r="AC26" s="659"/>
      <c r="AD26" s="659"/>
      <c r="AE26" s="659"/>
      <c r="AF26" s="660"/>
      <c r="AG26" s="661">
        <v>0</v>
      </c>
      <c r="AH26" s="662"/>
      <c r="AI26" s="662"/>
      <c r="AJ26" s="662"/>
      <c r="AK26" s="662"/>
      <c r="AL26" s="663"/>
    </row>
    <row r="27" spans="1:46" x14ac:dyDescent="0.45">
      <c r="A27" s="1" t="s">
        <v>853</v>
      </c>
      <c r="D27" s="177" t="s">
        <v>860</v>
      </c>
      <c r="E27" s="178"/>
      <c r="F27" s="178"/>
      <c r="G27" s="178"/>
      <c r="H27" s="178"/>
      <c r="I27" s="178"/>
      <c r="J27" s="178"/>
      <c r="K27" s="178"/>
      <c r="L27" s="178"/>
      <c r="M27" s="178"/>
      <c r="N27" s="179"/>
      <c r="O27" s="658"/>
      <c r="P27" s="659"/>
      <c r="Q27" s="659"/>
      <c r="R27" s="659"/>
      <c r="S27" s="659"/>
      <c r="T27" s="660"/>
      <c r="U27" s="658">
        <f>U10+U15+U16+U26</f>
        <v>10680103374</v>
      </c>
      <c r="V27" s="659"/>
      <c r="W27" s="659"/>
      <c r="X27" s="659"/>
      <c r="Y27" s="659"/>
      <c r="Z27" s="660"/>
      <c r="AA27" s="658"/>
      <c r="AB27" s="659"/>
      <c r="AC27" s="659"/>
      <c r="AD27" s="659"/>
      <c r="AE27" s="659"/>
      <c r="AF27" s="660"/>
      <c r="AG27" s="658">
        <f>AG10+AG15+AG16+AG26</f>
        <v>1151607931</v>
      </c>
      <c r="AH27" s="659"/>
      <c r="AI27" s="659"/>
      <c r="AJ27" s="659"/>
      <c r="AK27" s="659"/>
      <c r="AL27" s="660"/>
    </row>
    <row r="28" spans="1:46" ht="7.5" customHeight="1" x14ac:dyDescent="0.45">
      <c r="A28" s="25"/>
      <c r="B28" s="24"/>
      <c r="C28" s="23"/>
      <c r="D28" s="23"/>
      <c r="E28" s="133"/>
      <c r="F28" s="133"/>
      <c r="G28" s="133"/>
      <c r="H28" s="133"/>
      <c r="I28" s="133"/>
      <c r="J28" s="133"/>
      <c r="K28" s="133"/>
      <c r="L28" s="133"/>
      <c r="M28" s="133"/>
      <c r="N28" s="133"/>
      <c r="O28" s="133"/>
      <c r="P28" s="136"/>
      <c r="Q28" s="136"/>
      <c r="R28" s="136"/>
      <c r="S28" s="136"/>
      <c r="T28" s="136"/>
      <c r="U28" s="136"/>
      <c r="V28" s="136"/>
      <c r="W28" s="136"/>
      <c r="X28" s="136"/>
      <c r="Y28" s="136"/>
      <c r="Z28" s="136"/>
      <c r="AA28" s="136"/>
      <c r="AB28" s="136"/>
      <c r="AC28" s="136"/>
      <c r="AD28" s="136"/>
      <c r="AE28" s="136"/>
      <c r="AF28" s="136"/>
      <c r="AG28" s="135"/>
      <c r="AJ28"/>
      <c r="AK28"/>
      <c r="AL28"/>
      <c r="AM28"/>
      <c r="AN28"/>
      <c r="AO28"/>
      <c r="AP28"/>
      <c r="AQ28"/>
    </row>
    <row r="29" spans="1:46" ht="26.25" customHeight="1" x14ac:dyDescent="0.45">
      <c r="A29" s="25"/>
      <c r="B29" s="24"/>
      <c r="C29" s="23"/>
      <c r="D29" s="46"/>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111" t="s">
        <v>219</v>
      </c>
      <c r="AN29" s="46"/>
      <c r="AO29" s="46"/>
      <c r="AP29" s="46"/>
      <c r="AQ29" s="46"/>
      <c r="AR29" s="46"/>
      <c r="AS29" s="46"/>
      <c r="AT29" s="26"/>
    </row>
    <row r="30" spans="1:46" ht="16.5" customHeight="1" x14ac:dyDescent="0.45">
      <c r="AR30" s="1"/>
      <c r="AS30" s="1"/>
    </row>
    <row r="32" spans="1:46" ht="103.5" customHeight="1" x14ac:dyDescent="0.45">
      <c r="B32" s="242" t="s">
        <v>1034</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4"/>
    </row>
  </sheetData>
  <protectedRanges>
    <protectedRange sqref="U8 AG8 O11 O13:T14 U15 O17:T19 O21:T25 U26 AA11 AA13:AF14 AG15 AA17:AF19 AA21:AF25 AG26" name="범위2"/>
  </protectedRanges>
  <mergeCells count="87">
    <mergeCell ref="V4:X4"/>
    <mergeCell ref="AC4:AE4"/>
    <mergeCell ref="V5:X5"/>
    <mergeCell ref="AC5:AE5"/>
    <mergeCell ref="AI6:AL6"/>
    <mergeCell ref="D7:N9"/>
    <mergeCell ref="O8:T8"/>
    <mergeCell ref="U8:Z8"/>
    <mergeCell ref="AA8:AF8"/>
    <mergeCell ref="AG8:AL8"/>
    <mergeCell ref="O9:Z9"/>
    <mergeCell ref="AA9:AL9"/>
    <mergeCell ref="O10:T10"/>
    <mergeCell ref="U10:Z10"/>
    <mergeCell ref="AA10:AF10"/>
    <mergeCell ref="AG10:AL10"/>
    <mergeCell ref="O11:T11"/>
    <mergeCell ref="U11:Z11"/>
    <mergeCell ref="AA11:AF11"/>
    <mergeCell ref="AG11:AL11"/>
    <mergeCell ref="O12:T12"/>
    <mergeCell ref="U12:Z12"/>
    <mergeCell ref="AA12:AF12"/>
    <mergeCell ref="AG12:AL12"/>
    <mergeCell ref="O13:T13"/>
    <mergeCell ref="U13:Z13"/>
    <mergeCell ref="AA13:AF13"/>
    <mergeCell ref="AG13:AL13"/>
    <mergeCell ref="O14:T14"/>
    <mergeCell ref="U14:Z14"/>
    <mergeCell ref="AA14:AF14"/>
    <mergeCell ref="AG14:AL14"/>
    <mergeCell ref="O15:T15"/>
    <mergeCell ref="U15:Z15"/>
    <mergeCell ref="AA15:AF15"/>
    <mergeCell ref="AG15:AL15"/>
    <mergeCell ref="O16:T16"/>
    <mergeCell ref="U16:Z16"/>
    <mergeCell ref="AA16:AF16"/>
    <mergeCell ref="AG16:AL16"/>
    <mergeCell ref="O17:T17"/>
    <mergeCell ref="U17:Z17"/>
    <mergeCell ref="AA17:AF17"/>
    <mergeCell ref="AG17:AL17"/>
    <mergeCell ref="O18:T18"/>
    <mergeCell ref="U18:Z18"/>
    <mergeCell ref="AA18:AF18"/>
    <mergeCell ref="AG18:AL18"/>
    <mergeCell ref="O19:T19"/>
    <mergeCell ref="U19:Z19"/>
    <mergeCell ref="AA19:AF19"/>
    <mergeCell ref="AG19:AL19"/>
    <mergeCell ref="O20:T20"/>
    <mergeCell ref="U20:Z20"/>
    <mergeCell ref="AA20:AF20"/>
    <mergeCell ref="AG20:AL20"/>
    <mergeCell ref="O21:T21"/>
    <mergeCell ref="U21:Z21"/>
    <mergeCell ref="AA21:AF21"/>
    <mergeCell ref="AG21:AL21"/>
    <mergeCell ref="U25:Z25"/>
    <mergeCell ref="AA25:AF25"/>
    <mergeCell ref="AG25:AL25"/>
    <mergeCell ref="O22:T22"/>
    <mergeCell ref="U22:Z22"/>
    <mergeCell ref="AA22:AF22"/>
    <mergeCell ref="AG22:AL22"/>
    <mergeCell ref="O23:T23"/>
    <mergeCell ref="U23:Z23"/>
    <mergeCell ref="AA23:AF23"/>
    <mergeCell ref="AG23:AL23"/>
    <mergeCell ref="B32:AL32"/>
    <mergeCell ref="B2:AL2"/>
    <mergeCell ref="E29:AL29"/>
    <mergeCell ref="O26:T26"/>
    <mergeCell ref="U26:Z26"/>
    <mergeCell ref="AA26:AF26"/>
    <mergeCell ref="AG26:AL26"/>
    <mergeCell ref="O27:T27"/>
    <mergeCell ref="U27:Z27"/>
    <mergeCell ref="AA27:AF27"/>
    <mergeCell ref="AG27:AL27"/>
    <mergeCell ref="O24:T24"/>
    <mergeCell ref="U24:Z24"/>
    <mergeCell ref="AA24:AF24"/>
    <mergeCell ref="AG24:AL24"/>
    <mergeCell ref="O25:T25"/>
  </mergeCells>
  <phoneticPr fontId="2" type="noConversion"/>
  <pageMargins left="0.47244094488188981" right="0.47244094488188981" top="0.74803149606299213" bottom="0.74803149606299213" header="0.31496062992125984" footer="0.31496062992125984"/>
  <pageSetup paperSize="9" scale="73"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A1:AT90"/>
  <sheetViews>
    <sheetView showGridLines="0" view="pageBreakPreview" zoomScaleNormal="100" zoomScaleSheetLayoutView="100" workbookViewId="0">
      <selection activeCell="AA80" sqref="AA80:AF80"/>
    </sheetView>
  </sheetViews>
  <sheetFormatPr defaultRowHeight="17" x14ac:dyDescent="0.45"/>
  <cols>
    <col min="1" max="1" width="9" style="1" customWidth="1"/>
    <col min="2" max="3" width="1.08203125" style="1" customWidth="1"/>
    <col min="4" max="14" width="3.25" style="1" customWidth="1"/>
    <col min="15" max="38" width="3.08203125" style="1" customWidth="1"/>
    <col min="39" max="45" width="9" style="1"/>
  </cols>
  <sheetData>
    <row r="1" spans="1:45" x14ac:dyDescent="0.45">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row>
    <row r="2" spans="1:45" ht="20.25" customHeight="1" x14ac:dyDescent="0.45">
      <c r="A2" s="106"/>
      <c r="B2" s="502" t="s">
        <v>1033</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R2"/>
      <c r="AS2"/>
    </row>
    <row r="3" spans="1:45" x14ac:dyDescent="0.45">
      <c r="AR3"/>
      <c r="AS3"/>
    </row>
    <row r="4" spans="1:45" x14ac:dyDescent="0.45">
      <c r="J4" s="29" t="s">
        <v>426</v>
      </c>
      <c r="L4" s="29" t="s">
        <v>427</v>
      </c>
      <c r="M4" s="174">
        <f>'5부.Ⅰ'!Q6</f>
        <v>4</v>
      </c>
      <c r="N4" s="197" t="s">
        <v>428</v>
      </c>
      <c r="O4" s="175"/>
      <c r="P4" s="197" t="s">
        <v>106</v>
      </c>
      <c r="Q4" s="45"/>
      <c r="R4" s="197"/>
      <c r="S4" s="197" t="s">
        <v>671</v>
      </c>
      <c r="T4" s="166"/>
      <c r="U4" s="197"/>
      <c r="V4" s="655" t="str">
        <f>'5부.Ⅱ'!V4</f>
        <v>2021.06.01</v>
      </c>
      <c r="W4" s="655"/>
      <c r="X4" s="655"/>
      <c r="Y4" s="197"/>
      <c r="Z4" s="197" t="s">
        <v>672</v>
      </c>
      <c r="AA4" s="197"/>
      <c r="AB4" s="166"/>
      <c r="AC4" s="655" t="str">
        <f>'5부.Ⅱ'!AC4</f>
        <v>2021.11.30</v>
      </c>
      <c r="AD4" s="655"/>
      <c r="AE4" s="655"/>
      <c r="AF4" s="166"/>
      <c r="AG4" s="197"/>
      <c r="AH4" s="29"/>
      <c r="AI4" s="29"/>
      <c r="AJ4" s="29"/>
      <c r="AK4" s="29"/>
      <c r="AL4" s="29"/>
    </row>
    <row r="5" spans="1:45" x14ac:dyDescent="0.45">
      <c r="J5" s="29" t="s">
        <v>432</v>
      </c>
      <c r="L5" s="29" t="s">
        <v>427</v>
      </c>
      <c r="M5" s="198">
        <f>'5부.Ⅰ'!Q7</f>
        <v>3</v>
      </c>
      <c r="N5" s="197" t="s">
        <v>428</v>
      </c>
      <c r="O5" s="175"/>
      <c r="P5" s="197" t="s">
        <v>886</v>
      </c>
      <c r="Q5" s="45"/>
      <c r="R5" s="197"/>
      <c r="S5" s="197" t="s">
        <v>671</v>
      </c>
      <c r="T5" s="166"/>
      <c r="U5" s="197"/>
      <c r="V5" s="656" t="str">
        <f>'5부.Ⅱ'!V5</f>
        <v>2020.12.01</v>
      </c>
      <c r="W5" s="656"/>
      <c r="X5" s="656"/>
      <c r="Y5" s="197"/>
      <c r="Z5" s="197" t="s">
        <v>672</v>
      </c>
      <c r="AA5" s="197"/>
      <c r="AB5" s="166"/>
      <c r="AC5" s="656" t="str">
        <f>'5부.Ⅱ'!AC5</f>
        <v>2021.05.31</v>
      </c>
      <c r="AD5" s="656"/>
      <c r="AE5" s="656"/>
      <c r="AF5" s="166"/>
      <c r="AG5" s="197"/>
      <c r="AH5" s="29"/>
      <c r="AI5" s="29"/>
      <c r="AJ5" s="29"/>
      <c r="AK5" s="29"/>
      <c r="AL5" s="29"/>
    </row>
    <row r="6" spans="1:45" ht="17.25" customHeight="1" x14ac:dyDescent="0.4">
      <c r="B6" s="49"/>
      <c r="C6" s="49"/>
      <c r="D6" s="29" t="s">
        <v>433</v>
      </c>
      <c r="E6" s="142"/>
      <c r="F6" s="142"/>
      <c r="G6" s="29" t="str">
        <f>표지!E28</f>
        <v>이에스알켄달스퀘어위탁관리부동산투자회사(주)</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54"/>
      <c r="AH6" s="143"/>
      <c r="AI6" s="629" t="s">
        <v>28</v>
      </c>
      <c r="AJ6" s="629"/>
      <c r="AK6" s="629"/>
      <c r="AL6" s="629"/>
      <c r="AM6" s="16"/>
    </row>
    <row r="7" spans="1:45" x14ac:dyDescent="0.45">
      <c r="D7" s="649" t="s">
        <v>435</v>
      </c>
      <c r="E7" s="650"/>
      <c r="F7" s="650"/>
      <c r="G7" s="650"/>
      <c r="H7" s="650"/>
      <c r="I7" s="650"/>
      <c r="J7" s="650"/>
      <c r="K7" s="650"/>
      <c r="L7" s="650"/>
      <c r="M7" s="650"/>
      <c r="N7" s="651"/>
      <c r="O7" s="154"/>
      <c r="P7" s="168"/>
      <c r="Q7" s="168"/>
      <c r="R7" s="168"/>
      <c r="S7" s="168" t="s">
        <v>887</v>
      </c>
      <c r="T7" s="169">
        <f>M4</f>
        <v>4</v>
      </c>
      <c r="U7" s="168" t="s">
        <v>437</v>
      </c>
      <c r="V7" s="168"/>
      <c r="W7" s="168"/>
      <c r="X7" s="168"/>
      <c r="Y7" s="168"/>
      <c r="Z7" s="170"/>
      <c r="AA7" s="154"/>
      <c r="AB7" s="168"/>
      <c r="AC7" s="168"/>
      <c r="AD7" s="168"/>
      <c r="AE7" s="168" t="s">
        <v>151</v>
      </c>
      <c r="AF7" s="149">
        <f>M5</f>
        <v>3</v>
      </c>
      <c r="AG7" s="168" t="s">
        <v>439</v>
      </c>
      <c r="AH7" s="168"/>
      <c r="AI7" s="168"/>
      <c r="AJ7" s="168"/>
      <c r="AK7" s="168"/>
      <c r="AL7" s="170"/>
    </row>
    <row r="8" spans="1:45" x14ac:dyDescent="0.45">
      <c r="A8" s="171" t="s">
        <v>888</v>
      </c>
      <c r="D8" s="652"/>
      <c r="E8" s="653"/>
      <c r="F8" s="653"/>
      <c r="G8" s="653"/>
      <c r="H8" s="653"/>
      <c r="I8" s="653"/>
      <c r="J8" s="653"/>
      <c r="K8" s="653"/>
      <c r="L8" s="653"/>
      <c r="M8" s="653"/>
      <c r="N8" s="654"/>
      <c r="O8" s="633" t="s">
        <v>440</v>
      </c>
      <c r="P8" s="634"/>
      <c r="Q8" s="634"/>
      <c r="R8" s="634"/>
      <c r="S8" s="634"/>
      <c r="T8" s="634"/>
      <c r="U8" s="634"/>
      <c r="V8" s="634"/>
      <c r="W8" s="634"/>
      <c r="X8" s="634"/>
      <c r="Y8" s="634"/>
      <c r="Z8" s="635"/>
      <c r="AA8" s="633" t="s">
        <v>440</v>
      </c>
      <c r="AB8" s="634"/>
      <c r="AC8" s="634"/>
      <c r="AD8" s="634"/>
      <c r="AE8" s="634"/>
      <c r="AF8" s="634"/>
      <c r="AG8" s="634"/>
      <c r="AH8" s="634"/>
      <c r="AI8" s="634"/>
      <c r="AJ8" s="634"/>
      <c r="AK8" s="634"/>
      <c r="AL8" s="635"/>
    </row>
    <row r="9" spans="1:45" x14ac:dyDescent="0.45">
      <c r="A9" s="1" t="s">
        <v>889</v>
      </c>
      <c r="D9" s="177" t="s">
        <v>1025</v>
      </c>
      <c r="E9" s="178"/>
      <c r="F9" s="178"/>
      <c r="G9" s="178"/>
      <c r="H9" s="178"/>
      <c r="I9" s="178"/>
      <c r="J9" s="178"/>
      <c r="K9" s="178"/>
      <c r="L9" s="178"/>
      <c r="M9" s="178"/>
      <c r="N9" s="179"/>
      <c r="O9" s="658"/>
      <c r="P9" s="659"/>
      <c r="Q9" s="659"/>
      <c r="R9" s="659"/>
      <c r="S9" s="659"/>
      <c r="T9" s="660"/>
      <c r="U9" s="658">
        <f>U10+U11+U24+U47+U48+U49+U50</f>
        <v>21427123689</v>
      </c>
      <c r="V9" s="659"/>
      <c r="W9" s="659"/>
      <c r="X9" s="659"/>
      <c r="Y9" s="659"/>
      <c r="Z9" s="660"/>
      <c r="AA9" s="658"/>
      <c r="AB9" s="659"/>
      <c r="AC9" s="659"/>
      <c r="AD9" s="659"/>
      <c r="AE9" s="659"/>
      <c r="AF9" s="660"/>
      <c r="AG9" s="658">
        <f>AG10+AG11+AG24+AG47+AG48+AG49+AG50</f>
        <v>-5747606914</v>
      </c>
      <c r="AH9" s="659"/>
      <c r="AI9" s="659"/>
      <c r="AJ9" s="659"/>
      <c r="AK9" s="659"/>
      <c r="AL9" s="660"/>
    </row>
    <row r="10" spans="1:45" x14ac:dyDescent="0.45">
      <c r="A10" s="1" t="s">
        <v>890</v>
      </c>
      <c r="D10" s="177" t="s">
        <v>891</v>
      </c>
      <c r="E10" s="178"/>
      <c r="F10" s="178"/>
      <c r="G10" s="178"/>
      <c r="H10" s="178"/>
      <c r="I10" s="178"/>
      <c r="J10" s="178"/>
      <c r="K10" s="178"/>
      <c r="L10" s="178"/>
      <c r="M10" s="178"/>
      <c r="N10" s="179"/>
      <c r="O10" s="664"/>
      <c r="P10" s="665"/>
      <c r="Q10" s="665"/>
      <c r="R10" s="665"/>
      <c r="S10" s="665"/>
      <c r="T10" s="666"/>
      <c r="U10" s="661">
        <v>18889201443</v>
      </c>
      <c r="V10" s="662"/>
      <c r="W10" s="662"/>
      <c r="X10" s="662"/>
      <c r="Y10" s="662"/>
      <c r="Z10" s="663"/>
      <c r="AA10" s="664"/>
      <c r="AB10" s="665"/>
      <c r="AC10" s="665"/>
      <c r="AD10" s="665"/>
      <c r="AE10" s="665"/>
      <c r="AF10" s="666"/>
      <c r="AG10" s="661">
        <v>-496229966</v>
      </c>
      <c r="AH10" s="662"/>
      <c r="AI10" s="662"/>
      <c r="AJ10" s="662"/>
      <c r="AK10" s="662"/>
      <c r="AL10" s="663"/>
    </row>
    <row r="11" spans="1:45" x14ac:dyDescent="0.45">
      <c r="A11" s="1" t="s">
        <v>892</v>
      </c>
      <c r="D11" s="177" t="s">
        <v>893</v>
      </c>
      <c r="E11" s="178"/>
      <c r="F11" s="178"/>
      <c r="G11" s="178"/>
      <c r="H11" s="178"/>
      <c r="I11" s="178"/>
      <c r="J11" s="178"/>
      <c r="K11" s="178"/>
      <c r="L11" s="178"/>
      <c r="M11" s="178"/>
      <c r="N11" s="179"/>
      <c r="O11" s="658"/>
      <c r="P11" s="659"/>
      <c r="Q11" s="659"/>
      <c r="R11" s="659"/>
      <c r="S11" s="659"/>
      <c r="T11" s="660"/>
      <c r="U11" s="658">
        <f>SUM(O12:T23)</f>
        <v>-19320027951</v>
      </c>
      <c r="V11" s="659"/>
      <c r="W11" s="659"/>
      <c r="X11" s="659"/>
      <c r="Y11" s="659"/>
      <c r="Z11" s="660"/>
      <c r="AA11" s="658"/>
      <c r="AB11" s="659"/>
      <c r="AC11" s="659"/>
      <c r="AD11" s="659"/>
      <c r="AE11" s="659"/>
      <c r="AF11" s="660"/>
      <c r="AG11" s="658">
        <f>SUM(AA12:AF23)</f>
        <v>-5016093608</v>
      </c>
      <c r="AH11" s="659"/>
      <c r="AI11" s="659"/>
      <c r="AJ11" s="659"/>
      <c r="AK11" s="659"/>
      <c r="AL11" s="660"/>
    </row>
    <row r="12" spans="1:45" x14ac:dyDescent="0.45">
      <c r="A12" s="1" t="s">
        <v>894</v>
      </c>
      <c r="D12" s="180" t="s">
        <v>895</v>
      </c>
      <c r="E12" s="178"/>
      <c r="F12" s="178"/>
      <c r="G12" s="178"/>
      <c r="H12" s="178"/>
      <c r="I12" s="178"/>
      <c r="J12" s="178"/>
      <c r="K12" s="178"/>
      <c r="L12" s="178"/>
      <c r="M12" s="178"/>
      <c r="N12" s="179"/>
      <c r="O12" s="661"/>
      <c r="P12" s="662"/>
      <c r="Q12" s="662"/>
      <c r="R12" s="662"/>
      <c r="S12" s="662"/>
      <c r="T12" s="663"/>
      <c r="U12" s="658"/>
      <c r="V12" s="659"/>
      <c r="W12" s="659"/>
      <c r="X12" s="659"/>
      <c r="Y12" s="659"/>
      <c r="Z12" s="660"/>
      <c r="AA12" s="661"/>
      <c r="AB12" s="662"/>
      <c r="AC12" s="662"/>
      <c r="AD12" s="662"/>
      <c r="AE12" s="662"/>
      <c r="AF12" s="663"/>
      <c r="AG12" s="658"/>
      <c r="AH12" s="659"/>
      <c r="AI12" s="659"/>
      <c r="AJ12" s="659"/>
      <c r="AK12" s="659"/>
      <c r="AL12" s="660"/>
    </row>
    <row r="13" spans="1:45" x14ac:dyDescent="0.45">
      <c r="A13" s="1" t="s">
        <v>896</v>
      </c>
      <c r="D13" s="180" t="s">
        <v>897</v>
      </c>
      <c r="E13" s="178"/>
      <c r="F13" s="178"/>
      <c r="G13" s="178"/>
      <c r="H13" s="178"/>
      <c r="I13" s="178"/>
      <c r="J13" s="178"/>
      <c r="K13" s="178"/>
      <c r="L13" s="178"/>
      <c r="M13" s="178"/>
      <c r="N13" s="179"/>
      <c r="O13" s="661">
        <v>-2006419</v>
      </c>
      <c r="P13" s="662"/>
      <c r="Q13" s="662"/>
      <c r="R13" s="662"/>
      <c r="S13" s="662"/>
      <c r="T13" s="663"/>
      <c r="U13" s="658"/>
      <c r="V13" s="659"/>
      <c r="W13" s="659"/>
      <c r="X13" s="659"/>
      <c r="Y13" s="659"/>
      <c r="Z13" s="660"/>
      <c r="AA13" s="661">
        <v>-48593779</v>
      </c>
      <c r="AB13" s="662"/>
      <c r="AC13" s="662"/>
      <c r="AD13" s="662"/>
      <c r="AE13" s="662"/>
      <c r="AF13" s="663"/>
      <c r="AG13" s="658"/>
      <c r="AH13" s="659"/>
      <c r="AI13" s="659"/>
      <c r="AJ13" s="659"/>
      <c r="AK13" s="659"/>
      <c r="AL13" s="660"/>
    </row>
    <row r="14" spans="1:45" x14ac:dyDescent="0.45">
      <c r="A14" s="1" t="s">
        <v>898</v>
      </c>
      <c r="D14" s="180" t="s">
        <v>369</v>
      </c>
      <c r="E14" s="178"/>
      <c r="F14" s="178"/>
      <c r="G14" s="178"/>
      <c r="H14" s="178"/>
      <c r="I14" s="178"/>
      <c r="J14" s="178"/>
      <c r="K14" s="178"/>
      <c r="L14" s="178"/>
      <c r="M14" s="178"/>
      <c r="N14" s="179"/>
      <c r="O14" s="661">
        <v>362301369</v>
      </c>
      <c r="P14" s="662"/>
      <c r="Q14" s="662"/>
      <c r="R14" s="662"/>
      <c r="S14" s="662"/>
      <c r="T14" s="663"/>
      <c r="U14" s="658"/>
      <c r="V14" s="659"/>
      <c r="W14" s="659"/>
      <c r="X14" s="659"/>
      <c r="Y14" s="659"/>
      <c r="Z14" s="660"/>
      <c r="AA14" s="661"/>
      <c r="AB14" s="662"/>
      <c r="AC14" s="662"/>
      <c r="AD14" s="662"/>
      <c r="AE14" s="662"/>
      <c r="AF14" s="663"/>
      <c r="AG14" s="658"/>
      <c r="AH14" s="659"/>
      <c r="AI14" s="659"/>
      <c r="AJ14" s="659"/>
      <c r="AK14" s="659"/>
      <c r="AL14" s="660"/>
    </row>
    <row r="15" spans="1:45" x14ac:dyDescent="0.45">
      <c r="A15" s="1" t="s">
        <v>899</v>
      </c>
      <c r="D15" s="180" t="s">
        <v>900</v>
      </c>
      <c r="E15" s="178"/>
      <c r="F15" s="178"/>
      <c r="G15" s="178"/>
      <c r="H15" s="178"/>
      <c r="I15" s="178"/>
      <c r="J15" s="178"/>
      <c r="K15" s="178"/>
      <c r="L15" s="178"/>
      <c r="M15" s="178"/>
      <c r="N15" s="179"/>
      <c r="O15" s="661"/>
      <c r="P15" s="662"/>
      <c r="Q15" s="662"/>
      <c r="R15" s="662"/>
      <c r="S15" s="662"/>
      <c r="T15" s="663"/>
      <c r="U15" s="658"/>
      <c r="V15" s="659"/>
      <c r="W15" s="659"/>
      <c r="X15" s="659"/>
      <c r="Y15" s="659"/>
      <c r="Z15" s="660"/>
      <c r="AA15" s="661"/>
      <c r="AB15" s="662"/>
      <c r="AC15" s="662"/>
      <c r="AD15" s="662"/>
      <c r="AE15" s="662"/>
      <c r="AF15" s="663"/>
      <c r="AG15" s="658"/>
      <c r="AH15" s="659"/>
      <c r="AI15" s="659"/>
      <c r="AJ15" s="659"/>
      <c r="AK15" s="659"/>
      <c r="AL15" s="660"/>
    </row>
    <row r="16" spans="1:45" x14ac:dyDescent="0.45">
      <c r="A16" s="1" t="s">
        <v>901</v>
      </c>
      <c r="D16" s="180" t="s">
        <v>902</v>
      </c>
      <c r="E16" s="178"/>
      <c r="F16" s="178"/>
      <c r="G16" s="178"/>
      <c r="H16" s="178"/>
      <c r="I16" s="178"/>
      <c r="J16" s="178"/>
      <c r="K16" s="178"/>
      <c r="L16" s="178"/>
      <c r="M16" s="178"/>
      <c r="N16" s="179"/>
      <c r="O16" s="661">
        <v>-19680322901</v>
      </c>
      <c r="P16" s="662"/>
      <c r="Q16" s="662"/>
      <c r="R16" s="662"/>
      <c r="S16" s="662"/>
      <c r="T16" s="663"/>
      <c r="U16" s="658"/>
      <c r="V16" s="659"/>
      <c r="W16" s="659"/>
      <c r="X16" s="659"/>
      <c r="Y16" s="659"/>
      <c r="Z16" s="660"/>
      <c r="AA16" s="661">
        <v>-4307171829</v>
      </c>
      <c r="AB16" s="662"/>
      <c r="AC16" s="662"/>
      <c r="AD16" s="662"/>
      <c r="AE16" s="662"/>
      <c r="AF16" s="663"/>
      <c r="AG16" s="658"/>
      <c r="AH16" s="659"/>
      <c r="AI16" s="659"/>
      <c r="AJ16" s="659"/>
      <c r="AK16" s="659"/>
      <c r="AL16" s="660"/>
    </row>
    <row r="17" spans="1:38" x14ac:dyDescent="0.45">
      <c r="A17" s="1" t="s">
        <v>903</v>
      </c>
      <c r="D17" s="180" t="s">
        <v>904</v>
      </c>
      <c r="E17" s="178"/>
      <c r="F17" s="178"/>
      <c r="G17" s="178"/>
      <c r="H17" s="178"/>
      <c r="I17" s="178"/>
      <c r="J17" s="178"/>
      <c r="K17" s="178"/>
      <c r="L17" s="178"/>
      <c r="M17" s="178"/>
      <c r="N17" s="179"/>
      <c r="O17" s="661"/>
      <c r="P17" s="662"/>
      <c r="Q17" s="662"/>
      <c r="R17" s="662"/>
      <c r="S17" s="662"/>
      <c r="T17" s="663"/>
      <c r="U17" s="658"/>
      <c r="V17" s="659"/>
      <c r="W17" s="659"/>
      <c r="X17" s="659"/>
      <c r="Y17" s="659"/>
      <c r="Z17" s="660"/>
      <c r="AA17" s="661"/>
      <c r="AB17" s="662"/>
      <c r="AC17" s="662"/>
      <c r="AD17" s="662"/>
      <c r="AE17" s="662"/>
      <c r="AF17" s="663"/>
      <c r="AG17" s="658"/>
      <c r="AH17" s="659"/>
      <c r="AI17" s="659"/>
      <c r="AJ17" s="659"/>
      <c r="AK17" s="659"/>
      <c r="AL17" s="660"/>
    </row>
    <row r="18" spans="1:38" x14ac:dyDescent="0.45">
      <c r="A18" s="1" t="s">
        <v>905</v>
      </c>
      <c r="D18" s="180" t="s">
        <v>906</v>
      </c>
      <c r="E18" s="178"/>
      <c r="F18" s="178"/>
      <c r="G18" s="178"/>
      <c r="H18" s="178"/>
      <c r="I18" s="178"/>
      <c r="J18" s="178"/>
      <c r="K18" s="178"/>
      <c r="L18" s="178"/>
      <c r="M18" s="178"/>
      <c r="N18" s="179"/>
      <c r="O18" s="661"/>
      <c r="P18" s="662"/>
      <c r="Q18" s="662"/>
      <c r="R18" s="662"/>
      <c r="S18" s="662"/>
      <c r="T18" s="663"/>
      <c r="U18" s="658"/>
      <c r="V18" s="659"/>
      <c r="W18" s="659"/>
      <c r="X18" s="659"/>
      <c r="Y18" s="659"/>
      <c r="Z18" s="660"/>
      <c r="AA18" s="661"/>
      <c r="AB18" s="662"/>
      <c r="AC18" s="662"/>
      <c r="AD18" s="662"/>
      <c r="AE18" s="662"/>
      <c r="AF18" s="663"/>
      <c r="AG18" s="658"/>
      <c r="AH18" s="659"/>
      <c r="AI18" s="659"/>
      <c r="AJ18" s="659"/>
      <c r="AK18" s="659"/>
      <c r="AL18" s="660"/>
    </row>
    <row r="19" spans="1:38" x14ac:dyDescent="0.45">
      <c r="A19" s="1" t="s">
        <v>907</v>
      </c>
      <c r="D19" s="180" t="s">
        <v>908</v>
      </c>
      <c r="E19" s="178"/>
      <c r="F19" s="178"/>
      <c r="G19" s="178"/>
      <c r="H19" s="178"/>
      <c r="I19" s="178"/>
      <c r="J19" s="178"/>
      <c r="K19" s="178"/>
      <c r="L19" s="178"/>
      <c r="M19" s="178"/>
      <c r="N19" s="179"/>
      <c r="O19" s="661"/>
      <c r="P19" s="662"/>
      <c r="Q19" s="662"/>
      <c r="R19" s="662"/>
      <c r="S19" s="662"/>
      <c r="T19" s="663"/>
      <c r="U19" s="658"/>
      <c r="V19" s="659"/>
      <c r="W19" s="659"/>
      <c r="X19" s="659"/>
      <c r="Y19" s="659"/>
      <c r="Z19" s="660"/>
      <c r="AA19" s="661"/>
      <c r="AB19" s="662"/>
      <c r="AC19" s="662"/>
      <c r="AD19" s="662"/>
      <c r="AE19" s="662"/>
      <c r="AF19" s="663"/>
      <c r="AG19" s="658"/>
      <c r="AH19" s="659"/>
      <c r="AI19" s="659"/>
      <c r="AJ19" s="659"/>
      <c r="AK19" s="659"/>
      <c r="AL19" s="660"/>
    </row>
    <row r="20" spans="1:38" x14ac:dyDescent="0.45">
      <c r="A20" s="1" t="s">
        <v>909</v>
      </c>
      <c r="D20" s="180" t="s">
        <v>910</v>
      </c>
      <c r="E20" s="178"/>
      <c r="F20" s="178"/>
      <c r="G20" s="178"/>
      <c r="H20" s="178"/>
      <c r="I20" s="178"/>
      <c r="J20" s="178"/>
      <c r="K20" s="178"/>
      <c r="L20" s="178"/>
      <c r="M20" s="178"/>
      <c r="N20" s="179"/>
      <c r="O20" s="661"/>
      <c r="P20" s="662"/>
      <c r="Q20" s="662"/>
      <c r="R20" s="662"/>
      <c r="S20" s="662"/>
      <c r="T20" s="663"/>
      <c r="U20" s="658"/>
      <c r="V20" s="659"/>
      <c r="W20" s="659"/>
      <c r="X20" s="659"/>
      <c r="Y20" s="659"/>
      <c r="Z20" s="660"/>
      <c r="AA20" s="661"/>
      <c r="AB20" s="662"/>
      <c r="AC20" s="662"/>
      <c r="AD20" s="662"/>
      <c r="AE20" s="662"/>
      <c r="AF20" s="663"/>
      <c r="AG20" s="658"/>
      <c r="AH20" s="659"/>
      <c r="AI20" s="659"/>
      <c r="AJ20" s="659"/>
      <c r="AK20" s="659"/>
      <c r="AL20" s="660"/>
    </row>
    <row r="21" spans="1:38" x14ac:dyDescent="0.45">
      <c r="A21" s="1" t="s">
        <v>1046</v>
      </c>
      <c r="D21" s="157" t="s">
        <v>1045</v>
      </c>
      <c r="E21" s="178"/>
      <c r="F21" s="178"/>
      <c r="G21" s="178"/>
      <c r="H21" s="178"/>
      <c r="I21" s="178"/>
      <c r="J21" s="178"/>
      <c r="K21" s="178"/>
      <c r="L21" s="178"/>
      <c r="M21" s="178"/>
      <c r="N21" s="179"/>
      <c r="O21" s="661"/>
      <c r="P21" s="662"/>
      <c r="Q21" s="662"/>
      <c r="R21" s="662"/>
      <c r="S21" s="662"/>
      <c r="T21" s="663"/>
      <c r="U21" s="658"/>
      <c r="V21" s="659"/>
      <c r="W21" s="659"/>
      <c r="X21" s="659"/>
      <c r="Y21" s="659"/>
      <c r="Z21" s="660"/>
      <c r="AA21" s="661"/>
      <c r="AB21" s="662"/>
      <c r="AC21" s="662"/>
      <c r="AD21" s="662"/>
      <c r="AE21" s="662"/>
      <c r="AF21" s="663"/>
      <c r="AG21" s="658"/>
      <c r="AH21" s="659"/>
      <c r="AI21" s="659"/>
      <c r="AJ21" s="659"/>
      <c r="AK21" s="659"/>
      <c r="AL21" s="660"/>
    </row>
    <row r="22" spans="1:38" x14ac:dyDescent="0.45">
      <c r="A22" s="1" t="s">
        <v>1048</v>
      </c>
      <c r="D22" s="157" t="s">
        <v>1047</v>
      </c>
      <c r="E22" s="178"/>
      <c r="F22" s="178"/>
      <c r="G22" s="178"/>
      <c r="H22" s="178"/>
      <c r="I22" s="178"/>
      <c r="J22" s="178"/>
      <c r="K22" s="178"/>
      <c r="L22" s="178"/>
      <c r="M22" s="178"/>
      <c r="N22" s="179"/>
      <c r="O22" s="661"/>
      <c r="P22" s="662"/>
      <c r="Q22" s="662"/>
      <c r="R22" s="662"/>
      <c r="S22" s="662"/>
      <c r="T22" s="663"/>
      <c r="U22" s="658"/>
      <c r="V22" s="659"/>
      <c r="W22" s="659"/>
      <c r="X22" s="659"/>
      <c r="Y22" s="659"/>
      <c r="Z22" s="660"/>
      <c r="AA22" s="661"/>
      <c r="AB22" s="662"/>
      <c r="AC22" s="662"/>
      <c r="AD22" s="662"/>
      <c r="AE22" s="662"/>
      <c r="AF22" s="663"/>
      <c r="AG22" s="658"/>
      <c r="AH22" s="659"/>
      <c r="AI22" s="659"/>
      <c r="AJ22" s="659"/>
      <c r="AK22" s="659"/>
      <c r="AL22" s="660"/>
    </row>
    <row r="23" spans="1:38" x14ac:dyDescent="0.45">
      <c r="A23" s="1" t="s">
        <v>911</v>
      </c>
      <c r="D23" s="180" t="s">
        <v>912</v>
      </c>
      <c r="E23" s="178"/>
      <c r="F23" s="178"/>
      <c r="G23" s="178"/>
      <c r="H23" s="178"/>
      <c r="I23" s="178"/>
      <c r="J23" s="178"/>
      <c r="K23" s="178"/>
      <c r="L23" s="178"/>
      <c r="M23" s="178"/>
      <c r="N23" s="179"/>
      <c r="O23" s="661"/>
      <c r="P23" s="662"/>
      <c r="Q23" s="662"/>
      <c r="R23" s="662"/>
      <c r="S23" s="662"/>
      <c r="T23" s="663"/>
      <c r="U23" s="658"/>
      <c r="V23" s="659"/>
      <c r="W23" s="659"/>
      <c r="X23" s="659"/>
      <c r="Y23" s="659"/>
      <c r="Z23" s="660"/>
      <c r="AA23" s="661">
        <v>-660328000</v>
      </c>
      <c r="AB23" s="662"/>
      <c r="AC23" s="662"/>
      <c r="AD23" s="662"/>
      <c r="AE23" s="662"/>
      <c r="AF23" s="663"/>
      <c r="AG23" s="658"/>
      <c r="AH23" s="659"/>
      <c r="AI23" s="659"/>
      <c r="AJ23" s="659"/>
      <c r="AK23" s="659"/>
      <c r="AL23" s="660"/>
    </row>
    <row r="24" spans="1:38" x14ac:dyDescent="0.45">
      <c r="A24" s="1" t="s">
        <v>913</v>
      </c>
      <c r="D24" s="177" t="s">
        <v>914</v>
      </c>
      <c r="E24" s="178"/>
      <c r="F24" s="178"/>
      <c r="G24" s="178"/>
      <c r="H24" s="178"/>
      <c r="I24" s="178"/>
      <c r="J24" s="178"/>
      <c r="K24" s="178"/>
      <c r="L24" s="178"/>
      <c r="M24" s="178"/>
      <c r="N24" s="179"/>
      <c r="O24" s="658"/>
      <c r="P24" s="659"/>
      <c r="Q24" s="659"/>
      <c r="R24" s="659"/>
      <c r="S24" s="659"/>
      <c r="T24" s="660"/>
      <c r="U24" s="658">
        <f>SUM(O25:T46)</f>
        <v>33344670</v>
      </c>
      <c r="V24" s="659"/>
      <c r="W24" s="659"/>
      <c r="X24" s="659"/>
      <c r="Y24" s="659"/>
      <c r="Z24" s="660"/>
      <c r="AA24" s="658"/>
      <c r="AB24" s="659"/>
      <c r="AC24" s="659"/>
      <c r="AD24" s="659"/>
      <c r="AE24" s="659"/>
      <c r="AF24" s="660"/>
      <c r="AG24" s="658">
        <f>SUM(AA25:AF46)</f>
        <v>-274236311</v>
      </c>
      <c r="AH24" s="659"/>
      <c r="AI24" s="659"/>
      <c r="AJ24" s="659"/>
      <c r="AK24" s="659"/>
      <c r="AL24" s="660"/>
    </row>
    <row r="25" spans="1:38" x14ac:dyDescent="0.45">
      <c r="A25" s="1" t="s">
        <v>915</v>
      </c>
      <c r="D25" s="180" t="s">
        <v>916</v>
      </c>
      <c r="E25" s="178"/>
      <c r="F25" s="178"/>
      <c r="G25" s="178"/>
      <c r="H25" s="178"/>
      <c r="I25" s="178"/>
      <c r="J25" s="178"/>
      <c r="K25" s="178"/>
      <c r="L25" s="178"/>
      <c r="M25" s="178"/>
      <c r="N25" s="179"/>
      <c r="O25" s="661"/>
      <c r="P25" s="662"/>
      <c r="Q25" s="662"/>
      <c r="R25" s="662"/>
      <c r="S25" s="662"/>
      <c r="T25" s="663"/>
      <c r="U25" s="658"/>
      <c r="V25" s="659"/>
      <c r="W25" s="659"/>
      <c r="X25" s="659"/>
      <c r="Y25" s="659"/>
      <c r="Z25" s="660"/>
      <c r="AA25" s="661"/>
      <c r="AB25" s="662"/>
      <c r="AC25" s="662"/>
      <c r="AD25" s="662"/>
      <c r="AE25" s="662"/>
      <c r="AF25" s="663"/>
      <c r="AG25" s="658"/>
      <c r="AH25" s="659"/>
      <c r="AI25" s="659"/>
      <c r="AJ25" s="659"/>
      <c r="AK25" s="659"/>
      <c r="AL25" s="660"/>
    </row>
    <row r="26" spans="1:38" x14ac:dyDescent="0.45">
      <c r="A26" s="1" t="s">
        <v>917</v>
      </c>
      <c r="D26" s="180" t="s">
        <v>918</v>
      </c>
      <c r="E26" s="178"/>
      <c r="F26" s="178"/>
      <c r="G26" s="178"/>
      <c r="H26" s="178"/>
      <c r="I26" s="178"/>
      <c r="J26" s="178"/>
      <c r="K26" s="178"/>
      <c r="L26" s="178"/>
      <c r="M26" s="178"/>
      <c r="N26" s="179"/>
      <c r="O26" s="661"/>
      <c r="P26" s="662"/>
      <c r="Q26" s="662"/>
      <c r="R26" s="662"/>
      <c r="S26" s="662"/>
      <c r="T26" s="663"/>
      <c r="U26" s="658"/>
      <c r="V26" s="659"/>
      <c r="W26" s="659"/>
      <c r="X26" s="659"/>
      <c r="Y26" s="659"/>
      <c r="Z26" s="660"/>
      <c r="AA26" s="661"/>
      <c r="AB26" s="662"/>
      <c r="AC26" s="662"/>
      <c r="AD26" s="662"/>
      <c r="AE26" s="662"/>
      <c r="AF26" s="663"/>
      <c r="AG26" s="658"/>
      <c r="AH26" s="659"/>
      <c r="AI26" s="659"/>
      <c r="AJ26" s="659"/>
      <c r="AK26" s="659"/>
      <c r="AL26" s="660"/>
    </row>
    <row r="27" spans="1:38" x14ac:dyDescent="0.45">
      <c r="A27" s="1" t="s">
        <v>919</v>
      </c>
      <c r="D27" s="180" t="s">
        <v>920</v>
      </c>
      <c r="E27" s="178"/>
      <c r="F27" s="178"/>
      <c r="G27" s="178"/>
      <c r="H27" s="178"/>
      <c r="I27" s="178"/>
      <c r="J27" s="178"/>
      <c r="K27" s="178"/>
      <c r="L27" s="178"/>
      <c r="M27" s="178"/>
      <c r="N27" s="179"/>
      <c r="O27" s="661"/>
      <c r="P27" s="662"/>
      <c r="Q27" s="662"/>
      <c r="R27" s="662"/>
      <c r="S27" s="662"/>
      <c r="T27" s="663"/>
      <c r="U27" s="658"/>
      <c r="V27" s="659"/>
      <c r="W27" s="659"/>
      <c r="X27" s="659"/>
      <c r="Y27" s="659"/>
      <c r="Z27" s="660"/>
      <c r="AA27" s="661"/>
      <c r="AB27" s="662"/>
      <c r="AC27" s="662"/>
      <c r="AD27" s="662"/>
      <c r="AE27" s="662"/>
      <c r="AF27" s="663"/>
      <c r="AG27" s="658"/>
      <c r="AH27" s="659"/>
      <c r="AI27" s="659"/>
      <c r="AJ27" s="659"/>
      <c r="AK27" s="659"/>
      <c r="AL27" s="660"/>
    </row>
    <row r="28" spans="1:38" x14ac:dyDescent="0.45">
      <c r="A28" s="1" t="s">
        <v>921</v>
      </c>
      <c r="D28" s="180" t="s">
        <v>922</v>
      </c>
      <c r="E28" s="178"/>
      <c r="F28" s="178"/>
      <c r="G28" s="178"/>
      <c r="H28" s="178"/>
      <c r="I28" s="178"/>
      <c r="J28" s="178"/>
      <c r="K28" s="178"/>
      <c r="L28" s="178"/>
      <c r="M28" s="178"/>
      <c r="N28" s="179"/>
      <c r="O28" s="661"/>
      <c r="P28" s="662"/>
      <c r="Q28" s="662"/>
      <c r="R28" s="662"/>
      <c r="S28" s="662"/>
      <c r="T28" s="663"/>
      <c r="U28" s="658"/>
      <c r="V28" s="659"/>
      <c r="W28" s="659"/>
      <c r="X28" s="659"/>
      <c r="Y28" s="659"/>
      <c r="Z28" s="660"/>
      <c r="AA28" s="661"/>
      <c r="AB28" s="662"/>
      <c r="AC28" s="662"/>
      <c r="AD28" s="662"/>
      <c r="AE28" s="662"/>
      <c r="AF28" s="663"/>
      <c r="AG28" s="658"/>
      <c r="AH28" s="659"/>
      <c r="AI28" s="659"/>
      <c r="AJ28" s="659"/>
      <c r="AK28" s="659"/>
      <c r="AL28" s="660"/>
    </row>
    <row r="29" spans="1:38" x14ac:dyDescent="0.45">
      <c r="A29" s="1" t="s">
        <v>923</v>
      </c>
      <c r="D29" s="180" t="s">
        <v>924</v>
      </c>
      <c r="E29" s="178"/>
      <c r="F29" s="178"/>
      <c r="G29" s="178"/>
      <c r="H29" s="178"/>
      <c r="I29" s="178"/>
      <c r="J29" s="178"/>
      <c r="K29" s="178"/>
      <c r="L29" s="178"/>
      <c r="M29" s="178"/>
      <c r="N29" s="179"/>
      <c r="O29" s="661"/>
      <c r="P29" s="662"/>
      <c r="Q29" s="662"/>
      <c r="R29" s="662"/>
      <c r="S29" s="662"/>
      <c r="T29" s="663"/>
      <c r="U29" s="658"/>
      <c r="V29" s="659"/>
      <c r="W29" s="659"/>
      <c r="X29" s="659"/>
      <c r="Y29" s="659"/>
      <c r="Z29" s="660"/>
      <c r="AA29" s="661"/>
      <c r="AB29" s="662"/>
      <c r="AC29" s="662"/>
      <c r="AD29" s="662"/>
      <c r="AE29" s="662"/>
      <c r="AF29" s="663"/>
      <c r="AG29" s="658"/>
      <c r="AH29" s="659"/>
      <c r="AI29" s="659"/>
      <c r="AJ29" s="659"/>
      <c r="AK29" s="659"/>
      <c r="AL29" s="660"/>
    </row>
    <row r="30" spans="1:38" x14ac:dyDescent="0.45">
      <c r="A30" s="1" t="s">
        <v>925</v>
      </c>
      <c r="D30" s="180" t="s">
        <v>926</v>
      </c>
      <c r="E30" s="178"/>
      <c r="F30" s="178"/>
      <c r="G30" s="178"/>
      <c r="H30" s="178"/>
      <c r="I30" s="178"/>
      <c r="J30" s="178"/>
      <c r="K30" s="178"/>
      <c r="L30" s="178"/>
      <c r="M30" s="178"/>
      <c r="N30" s="179"/>
      <c r="O30" s="661"/>
      <c r="P30" s="662"/>
      <c r="Q30" s="662"/>
      <c r="R30" s="662"/>
      <c r="S30" s="662"/>
      <c r="T30" s="663"/>
      <c r="U30" s="658"/>
      <c r="V30" s="659"/>
      <c r="W30" s="659"/>
      <c r="X30" s="659"/>
      <c r="Y30" s="659"/>
      <c r="Z30" s="660"/>
      <c r="AA30" s="661"/>
      <c r="AB30" s="662"/>
      <c r="AC30" s="662"/>
      <c r="AD30" s="662"/>
      <c r="AE30" s="662"/>
      <c r="AF30" s="663"/>
      <c r="AG30" s="658"/>
      <c r="AH30" s="659"/>
      <c r="AI30" s="659"/>
      <c r="AJ30" s="659"/>
      <c r="AK30" s="659"/>
      <c r="AL30" s="660"/>
    </row>
    <row r="31" spans="1:38" x14ac:dyDescent="0.45">
      <c r="A31" s="1" t="s">
        <v>927</v>
      </c>
      <c r="D31" s="199" t="s">
        <v>928</v>
      </c>
      <c r="E31" s="178"/>
      <c r="F31" s="178"/>
      <c r="G31" s="178"/>
      <c r="H31" s="178"/>
      <c r="I31" s="178"/>
      <c r="J31" s="178"/>
      <c r="K31" s="178"/>
      <c r="L31" s="178"/>
      <c r="M31" s="178"/>
      <c r="N31" s="179"/>
      <c r="O31" s="661"/>
      <c r="P31" s="662"/>
      <c r="Q31" s="662"/>
      <c r="R31" s="662"/>
      <c r="S31" s="662"/>
      <c r="T31" s="663"/>
      <c r="U31" s="658"/>
      <c r="V31" s="659"/>
      <c r="W31" s="659"/>
      <c r="X31" s="659"/>
      <c r="Y31" s="659"/>
      <c r="Z31" s="660"/>
      <c r="AA31" s="661"/>
      <c r="AB31" s="662"/>
      <c r="AC31" s="662"/>
      <c r="AD31" s="662"/>
      <c r="AE31" s="662"/>
      <c r="AF31" s="663"/>
      <c r="AG31" s="658"/>
      <c r="AH31" s="659"/>
      <c r="AI31" s="659"/>
      <c r="AJ31" s="659"/>
      <c r="AK31" s="659"/>
      <c r="AL31" s="660"/>
    </row>
    <row r="32" spans="1:38" x14ac:dyDescent="0.45">
      <c r="A32" s="1" t="s">
        <v>929</v>
      </c>
      <c r="D32" s="199" t="s">
        <v>930</v>
      </c>
      <c r="E32" s="178"/>
      <c r="F32" s="178"/>
      <c r="G32" s="178"/>
      <c r="H32" s="178"/>
      <c r="I32" s="178"/>
      <c r="J32" s="178"/>
      <c r="K32" s="178"/>
      <c r="L32" s="178"/>
      <c r="M32" s="178"/>
      <c r="N32" s="179"/>
      <c r="O32" s="661"/>
      <c r="P32" s="662"/>
      <c r="Q32" s="662"/>
      <c r="R32" s="662"/>
      <c r="S32" s="662"/>
      <c r="T32" s="663"/>
      <c r="U32" s="658"/>
      <c r="V32" s="659"/>
      <c r="W32" s="659"/>
      <c r="X32" s="659"/>
      <c r="Y32" s="659"/>
      <c r="Z32" s="660"/>
      <c r="AA32" s="661"/>
      <c r="AB32" s="662"/>
      <c r="AC32" s="662"/>
      <c r="AD32" s="662"/>
      <c r="AE32" s="662"/>
      <c r="AF32" s="663"/>
      <c r="AG32" s="658"/>
      <c r="AH32" s="659"/>
      <c r="AI32" s="659"/>
      <c r="AJ32" s="659"/>
      <c r="AK32" s="659"/>
      <c r="AL32" s="660"/>
    </row>
    <row r="33" spans="1:38" x14ac:dyDescent="0.45">
      <c r="A33" s="1" t="s">
        <v>931</v>
      </c>
      <c r="D33" s="180" t="s">
        <v>932</v>
      </c>
      <c r="E33" s="178"/>
      <c r="F33" s="178"/>
      <c r="G33" s="178"/>
      <c r="H33" s="178"/>
      <c r="I33" s="178"/>
      <c r="J33" s="178"/>
      <c r="K33" s="178"/>
      <c r="L33" s="178"/>
      <c r="M33" s="178"/>
      <c r="N33" s="179"/>
      <c r="O33" s="661"/>
      <c r="P33" s="662"/>
      <c r="Q33" s="662"/>
      <c r="R33" s="662"/>
      <c r="S33" s="662"/>
      <c r="T33" s="663"/>
      <c r="U33" s="658"/>
      <c r="V33" s="659"/>
      <c r="W33" s="659"/>
      <c r="X33" s="659"/>
      <c r="Y33" s="659"/>
      <c r="Z33" s="660"/>
      <c r="AA33" s="661"/>
      <c r="AB33" s="662"/>
      <c r="AC33" s="662"/>
      <c r="AD33" s="662"/>
      <c r="AE33" s="662"/>
      <c r="AF33" s="663"/>
      <c r="AG33" s="658"/>
      <c r="AH33" s="659"/>
      <c r="AI33" s="659"/>
      <c r="AJ33" s="659"/>
      <c r="AK33" s="659"/>
      <c r="AL33" s="660"/>
    </row>
    <row r="34" spans="1:38" x14ac:dyDescent="0.45">
      <c r="A34" s="1" t="s">
        <v>933</v>
      </c>
      <c r="D34" s="180" t="s">
        <v>934</v>
      </c>
      <c r="E34" s="178"/>
      <c r="F34" s="178"/>
      <c r="G34" s="178"/>
      <c r="H34" s="178"/>
      <c r="I34" s="178"/>
      <c r="J34" s="178"/>
      <c r="K34" s="178"/>
      <c r="L34" s="178"/>
      <c r="M34" s="178"/>
      <c r="N34" s="179"/>
      <c r="O34" s="661"/>
      <c r="P34" s="662"/>
      <c r="Q34" s="662"/>
      <c r="R34" s="662"/>
      <c r="S34" s="662"/>
      <c r="T34" s="663"/>
      <c r="U34" s="658"/>
      <c r="V34" s="659"/>
      <c r="W34" s="659"/>
      <c r="X34" s="659"/>
      <c r="Y34" s="659"/>
      <c r="Z34" s="660"/>
      <c r="AA34" s="661"/>
      <c r="AB34" s="662"/>
      <c r="AC34" s="662"/>
      <c r="AD34" s="662"/>
      <c r="AE34" s="662"/>
      <c r="AF34" s="663"/>
      <c r="AG34" s="658"/>
      <c r="AH34" s="659"/>
      <c r="AI34" s="659"/>
      <c r="AJ34" s="659"/>
      <c r="AK34" s="659"/>
      <c r="AL34" s="660"/>
    </row>
    <row r="35" spans="1:38" x14ac:dyDescent="0.45">
      <c r="A35" s="1" t="s">
        <v>935</v>
      </c>
      <c r="D35" s="180" t="s">
        <v>936</v>
      </c>
      <c r="E35" s="178"/>
      <c r="F35" s="178"/>
      <c r="G35" s="178"/>
      <c r="H35" s="178"/>
      <c r="I35" s="178"/>
      <c r="J35" s="178"/>
      <c r="K35" s="178"/>
      <c r="L35" s="178"/>
      <c r="M35" s="178"/>
      <c r="N35" s="179"/>
      <c r="O35" s="661"/>
      <c r="P35" s="662"/>
      <c r="Q35" s="662"/>
      <c r="R35" s="662"/>
      <c r="S35" s="662"/>
      <c r="T35" s="663"/>
      <c r="U35" s="658"/>
      <c r="V35" s="659"/>
      <c r="W35" s="659"/>
      <c r="X35" s="659"/>
      <c r="Y35" s="659"/>
      <c r="Z35" s="660"/>
      <c r="AA35" s="661"/>
      <c r="AB35" s="662"/>
      <c r="AC35" s="662"/>
      <c r="AD35" s="662"/>
      <c r="AE35" s="662"/>
      <c r="AF35" s="663"/>
      <c r="AG35" s="658"/>
      <c r="AH35" s="659"/>
      <c r="AI35" s="659"/>
      <c r="AJ35" s="659"/>
      <c r="AK35" s="659"/>
      <c r="AL35" s="660"/>
    </row>
    <row r="36" spans="1:38" x14ac:dyDescent="0.45">
      <c r="A36" s="1" t="s">
        <v>937</v>
      </c>
      <c r="D36" s="180" t="s">
        <v>938</v>
      </c>
      <c r="E36" s="178"/>
      <c r="F36" s="178"/>
      <c r="G36" s="178"/>
      <c r="H36" s="178"/>
      <c r="I36" s="178"/>
      <c r="J36" s="178"/>
      <c r="K36" s="178"/>
      <c r="L36" s="178"/>
      <c r="M36" s="178"/>
      <c r="N36" s="179"/>
      <c r="O36" s="661"/>
      <c r="P36" s="662"/>
      <c r="Q36" s="662"/>
      <c r="R36" s="662"/>
      <c r="S36" s="662"/>
      <c r="T36" s="663"/>
      <c r="U36" s="658"/>
      <c r="V36" s="659"/>
      <c r="W36" s="659"/>
      <c r="X36" s="659"/>
      <c r="Y36" s="659"/>
      <c r="Z36" s="660"/>
      <c r="AA36" s="661"/>
      <c r="AB36" s="662"/>
      <c r="AC36" s="662"/>
      <c r="AD36" s="662"/>
      <c r="AE36" s="662"/>
      <c r="AF36" s="663"/>
      <c r="AG36" s="658"/>
      <c r="AH36" s="659"/>
      <c r="AI36" s="659"/>
      <c r="AJ36" s="659"/>
      <c r="AK36" s="659"/>
      <c r="AL36" s="660"/>
    </row>
    <row r="37" spans="1:38" x14ac:dyDescent="0.45">
      <c r="A37" s="1" t="s">
        <v>939</v>
      </c>
      <c r="D37" s="180" t="s">
        <v>940</v>
      </c>
      <c r="E37" s="178"/>
      <c r="F37" s="178"/>
      <c r="G37" s="178"/>
      <c r="H37" s="178"/>
      <c r="I37" s="178"/>
      <c r="J37" s="178"/>
      <c r="K37" s="178"/>
      <c r="L37" s="178"/>
      <c r="M37" s="178"/>
      <c r="N37" s="179"/>
      <c r="O37" s="661"/>
      <c r="P37" s="662"/>
      <c r="Q37" s="662"/>
      <c r="R37" s="662"/>
      <c r="S37" s="662"/>
      <c r="T37" s="663"/>
      <c r="U37" s="658"/>
      <c r="V37" s="659"/>
      <c r="W37" s="659"/>
      <c r="X37" s="659"/>
      <c r="Y37" s="659"/>
      <c r="Z37" s="660"/>
      <c r="AA37" s="661"/>
      <c r="AB37" s="662"/>
      <c r="AC37" s="662"/>
      <c r="AD37" s="662"/>
      <c r="AE37" s="662"/>
      <c r="AF37" s="663"/>
      <c r="AG37" s="658"/>
      <c r="AH37" s="659"/>
      <c r="AI37" s="659"/>
      <c r="AJ37" s="659"/>
      <c r="AK37" s="659"/>
      <c r="AL37" s="660"/>
    </row>
    <row r="38" spans="1:38" x14ac:dyDescent="0.45">
      <c r="A38" s="1" t="s">
        <v>941</v>
      </c>
      <c r="D38" s="180" t="s">
        <v>942</v>
      </c>
      <c r="E38" s="178"/>
      <c r="F38" s="178"/>
      <c r="G38" s="178"/>
      <c r="H38" s="178"/>
      <c r="I38" s="178"/>
      <c r="J38" s="178"/>
      <c r="K38" s="178"/>
      <c r="L38" s="178"/>
      <c r="M38" s="178"/>
      <c r="N38" s="179"/>
      <c r="O38" s="661"/>
      <c r="P38" s="662"/>
      <c r="Q38" s="662"/>
      <c r="R38" s="662"/>
      <c r="S38" s="662"/>
      <c r="T38" s="663"/>
      <c r="U38" s="658"/>
      <c r="V38" s="659"/>
      <c r="W38" s="659"/>
      <c r="X38" s="659"/>
      <c r="Y38" s="659"/>
      <c r="Z38" s="660"/>
      <c r="AA38" s="661"/>
      <c r="AB38" s="662"/>
      <c r="AC38" s="662"/>
      <c r="AD38" s="662"/>
      <c r="AE38" s="662"/>
      <c r="AF38" s="663"/>
      <c r="AG38" s="658"/>
      <c r="AH38" s="659"/>
      <c r="AI38" s="659"/>
      <c r="AJ38" s="659"/>
      <c r="AK38" s="659"/>
      <c r="AL38" s="660"/>
    </row>
    <row r="39" spans="1:38" x14ac:dyDescent="0.45">
      <c r="A39" s="1" t="s">
        <v>943</v>
      </c>
      <c r="D39" s="180" t="s">
        <v>944</v>
      </c>
      <c r="E39" s="178"/>
      <c r="F39" s="178"/>
      <c r="G39" s="178"/>
      <c r="H39" s="178"/>
      <c r="I39" s="178"/>
      <c r="J39" s="178"/>
      <c r="K39" s="178"/>
      <c r="L39" s="178"/>
      <c r="M39" s="178"/>
      <c r="N39" s="179"/>
      <c r="O39" s="661"/>
      <c r="P39" s="662"/>
      <c r="Q39" s="662"/>
      <c r="R39" s="662"/>
      <c r="S39" s="662"/>
      <c r="T39" s="663"/>
      <c r="U39" s="658"/>
      <c r="V39" s="659"/>
      <c r="W39" s="659"/>
      <c r="X39" s="659"/>
      <c r="Y39" s="659"/>
      <c r="Z39" s="660"/>
      <c r="AA39" s="661"/>
      <c r="AB39" s="662"/>
      <c r="AC39" s="662"/>
      <c r="AD39" s="662"/>
      <c r="AE39" s="662"/>
      <c r="AF39" s="663"/>
      <c r="AG39" s="658"/>
      <c r="AH39" s="659"/>
      <c r="AI39" s="659"/>
      <c r="AJ39" s="659"/>
      <c r="AK39" s="659"/>
      <c r="AL39" s="660"/>
    </row>
    <row r="40" spans="1:38" x14ac:dyDescent="0.45">
      <c r="A40" s="1" t="s">
        <v>945</v>
      </c>
      <c r="D40" s="180" t="s">
        <v>946</v>
      </c>
      <c r="E40" s="178"/>
      <c r="F40" s="178"/>
      <c r="G40" s="178"/>
      <c r="H40" s="178"/>
      <c r="I40" s="178"/>
      <c r="J40" s="178"/>
      <c r="K40" s="178"/>
      <c r="L40" s="178"/>
      <c r="M40" s="178"/>
      <c r="N40" s="179"/>
      <c r="O40" s="661">
        <v>33344670</v>
      </c>
      <c r="P40" s="662"/>
      <c r="Q40" s="662"/>
      <c r="R40" s="662"/>
      <c r="S40" s="662"/>
      <c r="T40" s="663"/>
      <c r="U40" s="658"/>
      <c r="V40" s="659"/>
      <c r="W40" s="659"/>
      <c r="X40" s="659"/>
      <c r="Y40" s="659"/>
      <c r="Z40" s="660"/>
      <c r="AA40" s="661">
        <v>-274873711</v>
      </c>
      <c r="AB40" s="662"/>
      <c r="AC40" s="662"/>
      <c r="AD40" s="662"/>
      <c r="AE40" s="662"/>
      <c r="AF40" s="663"/>
      <c r="AG40" s="658"/>
      <c r="AH40" s="659"/>
      <c r="AI40" s="659"/>
      <c r="AJ40" s="659"/>
      <c r="AK40" s="659"/>
      <c r="AL40" s="660"/>
    </row>
    <row r="41" spans="1:38" x14ac:dyDescent="0.45">
      <c r="A41" s="1" t="s">
        <v>947</v>
      </c>
      <c r="D41" s="180" t="s">
        <v>948</v>
      </c>
      <c r="E41" s="178"/>
      <c r="F41" s="178"/>
      <c r="G41" s="178"/>
      <c r="H41" s="178"/>
      <c r="I41" s="178"/>
      <c r="J41" s="178"/>
      <c r="K41" s="178"/>
      <c r="L41" s="178"/>
      <c r="M41" s="178"/>
      <c r="N41" s="179"/>
      <c r="O41" s="661"/>
      <c r="P41" s="662"/>
      <c r="Q41" s="662"/>
      <c r="R41" s="662"/>
      <c r="S41" s="662"/>
      <c r="T41" s="663"/>
      <c r="U41" s="658"/>
      <c r="V41" s="659"/>
      <c r="W41" s="659"/>
      <c r="X41" s="659"/>
      <c r="Y41" s="659"/>
      <c r="Z41" s="660"/>
      <c r="AA41" s="661"/>
      <c r="AB41" s="662"/>
      <c r="AC41" s="662"/>
      <c r="AD41" s="662"/>
      <c r="AE41" s="662"/>
      <c r="AF41" s="663"/>
      <c r="AG41" s="658"/>
      <c r="AH41" s="659"/>
      <c r="AI41" s="659"/>
      <c r="AJ41" s="659"/>
      <c r="AK41" s="659"/>
      <c r="AL41" s="660"/>
    </row>
    <row r="42" spans="1:38" x14ac:dyDescent="0.45">
      <c r="A42" s="1" t="s">
        <v>949</v>
      </c>
      <c r="D42" s="180" t="s">
        <v>950</v>
      </c>
      <c r="E42" s="178"/>
      <c r="F42" s="178"/>
      <c r="G42" s="178"/>
      <c r="H42" s="178"/>
      <c r="I42" s="178"/>
      <c r="J42" s="178"/>
      <c r="K42" s="178"/>
      <c r="L42" s="178"/>
      <c r="M42" s="178"/>
      <c r="N42" s="179"/>
      <c r="O42" s="661"/>
      <c r="P42" s="662"/>
      <c r="Q42" s="662"/>
      <c r="R42" s="662"/>
      <c r="S42" s="662"/>
      <c r="T42" s="663"/>
      <c r="U42" s="658"/>
      <c r="V42" s="659"/>
      <c r="W42" s="659"/>
      <c r="X42" s="659"/>
      <c r="Y42" s="659"/>
      <c r="Z42" s="660"/>
      <c r="AA42" s="661">
        <v>637400</v>
      </c>
      <c r="AB42" s="662"/>
      <c r="AC42" s="662"/>
      <c r="AD42" s="662"/>
      <c r="AE42" s="662"/>
      <c r="AF42" s="663"/>
      <c r="AG42" s="658"/>
      <c r="AH42" s="659"/>
      <c r="AI42" s="659"/>
      <c r="AJ42" s="659"/>
      <c r="AK42" s="659"/>
      <c r="AL42" s="660"/>
    </row>
    <row r="43" spans="1:38" x14ac:dyDescent="0.45">
      <c r="A43" s="1" t="s">
        <v>951</v>
      </c>
      <c r="D43" s="180" t="s">
        <v>952</v>
      </c>
      <c r="E43" s="178"/>
      <c r="F43" s="178"/>
      <c r="G43" s="178"/>
      <c r="H43" s="178"/>
      <c r="I43" s="178"/>
      <c r="J43" s="178"/>
      <c r="K43" s="178"/>
      <c r="L43" s="178"/>
      <c r="M43" s="178"/>
      <c r="N43" s="179"/>
      <c r="O43" s="661"/>
      <c r="P43" s="662"/>
      <c r="Q43" s="662"/>
      <c r="R43" s="662"/>
      <c r="S43" s="662"/>
      <c r="T43" s="663"/>
      <c r="U43" s="658"/>
      <c r="V43" s="659"/>
      <c r="W43" s="659"/>
      <c r="X43" s="659"/>
      <c r="Y43" s="659"/>
      <c r="Z43" s="660"/>
      <c r="AA43" s="661"/>
      <c r="AB43" s="662"/>
      <c r="AC43" s="662"/>
      <c r="AD43" s="662"/>
      <c r="AE43" s="662"/>
      <c r="AF43" s="663"/>
      <c r="AG43" s="658"/>
      <c r="AH43" s="659"/>
      <c r="AI43" s="659"/>
      <c r="AJ43" s="659"/>
      <c r="AK43" s="659"/>
      <c r="AL43" s="660"/>
    </row>
    <row r="44" spans="1:38" x14ac:dyDescent="0.45">
      <c r="A44" s="1" t="s">
        <v>953</v>
      </c>
      <c r="D44" s="180" t="s">
        <v>954</v>
      </c>
      <c r="E44" s="178"/>
      <c r="F44" s="178"/>
      <c r="G44" s="178"/>
      <c r="H44" s="178"/>
      <c r="I44" s="178"/>
      <c r="J44" s="178"/>
      <c r="K44" s="178"/>
      <c r="L44" s="178"/>
      <c r="M44" s="178"/>
      <c r="N44" s="179"/>
      <c r="O44" s="661"/>
      <c r="P44" s="662"/>
      <c r="Q44" s="662"/>
      <c r="R44" s="662"/>
      <c r="S44" s="662"/>
      <c r="T44" s="663"/>
      <c r="U44" s="658"/>
      <c r="V44" s="659"/>
      <c r="W44" s="659"/>
      <c r="X44" s="659"/>
      <c r="Y44" s="659"/>
      <c r="Z44" s="660"/>
      <c r="AA44" s="661"/>
      <c r="AB44" s="662"/>
      <c r="AC44" s="662"/>
      <c r="AD44" s="662"/>
      <c r="AE44" s="662"/>
      <c r="AF44" s="663"/>
      <c r="AG44" s="658"/>
      <c r="AH44" s="659"/>
      <c r="AI44" s="659"/>
      <c r="AJ44" s="659"/>
      <c r="AK44" s="659"/>
      <c r="AL44" s="660"/>
    </row>
    <row r="45" spans="1:38" x14ac:dyDescent="0.45">
      <c r="A45" s="1" t="s">
        <v>955</v>
      </c>
      <c r="D45" s="180" t="s">
        <v>956</v>
      </c>
      <c r="E45" s="178"/>
      <c r="F45" s="178"/>
      <c r="G45" s="178"/>
      <c r="H45" s="178"/>
      <c r="I45" s="178"/>
      <c r="J45" s="178"/>
      <c r="K45" s="178"/>
      <c r="L45" s="178"/>
      <c r="M45" s="178"/>
      <c r="N45" s="179"/>
      <c r="O45" s="661"/>
      <c r="P45" s="662"/>
      <c r="Q45" s="662"/>
      <c r="R45" s="662"/>
      <c r="S45" s="662"/>
      <c r="T45" s="663"/>
      <c r="U45" s="658"/>
      <c r="V45" s="659"/>
      <c r="W45" s="659"/>
      <c r="X45" s="659"/>
      <c r="Y45" s="659"/>
      <c r="Z45" s="660"/>
      <c r="AA45" s="661"/>
      <c r="AB45" s="662"/>
      <c r="AC45" s="662"/>
      <c r="AD45" s="662"/>
      <c r="AE45" s="662"/>
      <c r="AF45" s="663"/>
      <c r="AG45" s="658"/>
      <c r="AH45" s="659"/>
      <c r="AI45" s="659"/>
      <c r="AJ45" s="659"/>
      <c r="AK45" s="659"/>
      <c r="AL45" s="660"/>
    </row>
    <row r="46" spans="1:38" x14ac:dyDescent="0.45">
      <c r="A46" s="1" t="s">
        <v>957</v>
      </c>
      <c r="D46" s="180" t="s">
        <v>912</v>
      </c>
      <c r="E46" s="178"/>
      <c r="F46" s="178"/>
      <c r="G46" s="178"/>
      <c r="H46" s="178"/>
      <c r="I46" s="178"/>
      <c r="J46" s="178"/>
      <c r="K46" s="178"/>
      <c r="L46" s="178"/>
      <c r="M46" s="178"/>
      <c r="N46" s="179"/>
      <c r="O46" s="661"/>
      <c r="P46" s="662"/>
      <c r="Q46" s="662"/>
      <c r="R46" s="662"/>
      <c r="S46" s="662"/>
      <c r="T46" s="663"/>
      <c r="U46" s="658"/>
      <c r="V46" s="659"/>
      <c r="W46" s="659"/>
      <c r="X46" s="659"/>
      <c r="Y46" s="659"/>
      <c r="Z46" s="660"/>
      <c r="AA46" s="661"/>
      <c r="AB46" s="662"/>
      <c r="AC46" s="662"/>
      <c r="AD46" s="662"/>
      <c r="AE46" s="662"/>
      <c r="AF46" s="663"/>
      <c r="AG46" s="658"/>
      <c r="AH46" s="659"/>
      <c r="AI46" s="659"/>
      <c r="AJ46" s="659"/>
      <c r="AK46" s="659"/>
      <c r="AL46" s="660"/>
    </row>
    <row r="47" spans="1:38" x14ac:dyDescent="0.45">
      <c r="A47" s="1" t="s">
        <v>958</v>
      </c>
      <c r="D47" s="177" t="s">
        <v>959</v>
      </c>
      <c r="E47" s="178"/>
      <c r="F47" s="178"/>
      <c r="G47" s="178"/>
      <c r="H47" s="178"/>
      <c r="I47" s="178"/>
      <c r="J47" s="178"/>
      <c r="K47" s="178"/>
      <c r="L47" s="178"/>
      <c r="M47" s="178"/>
      <c r="N47" s="179"/>
      <c r="O47" s="658"/>
      <c r="P47" s="659"/>
      <c r="Q47" s="659"/>
      <c r="R47" s="659"/>
      <c r="S47" s="659"/>
      <c r="T47" s="660"/>
      <c r="U47" s="661">
        <v>22930247568</v>
      </c>
      <c r="V47" s="662"/>
      <c r="W47" s="662"/>
      <c r="X47" s="662"/>
      <c r="Y47" s="662"/>
      <c r="Z47" s="663"/>
      <c r="AA47" s="658"/>
      <c r="AB47" s="659"/>
      <c r="AC47" s="659"/>
      <c r="AD47" s="659"/>
      <c r="AE47" s="659"/>
      <c r="AF47" s="660"/>
      <c r="AG47" s="661">
        <v>112876</v>
      </c>
      <c r="AH47" s="662"/>
      <c r="AI47" s="662"/>
      <c r="AJ47" s="662"/>
      <c r="AK47" s="662"/>
      <c r="AL47" s="663"/>
    </row>
    <row r="48" spans="1:38" x14ac:dyDescent="0.45">
      <c r="A48" s="1" t="s">
        <v>960</v>
      </c>
      <c r="D48" s="177" t="s">
        <v>961</v>
      </c>
      <c r="E48" s="178"/>
      <c r="F48" s="178"/>
      <c r="G48" s="178"/>
      <c r="H48" s="178"/>
      <c r="I48" s="178"/>
      <c r="J48" s="178"/>
      <c r="K48" s="178"/>
      <c r="L48" s="178"/>
      <c r="M48" s="178"/>
      <c r="N48" s="179"/>
      <c r="O48" s="658"/>
      <c r="P48" s="659"/>
      <c r="Q48" s="659"/>
      <c r="R48" s="659"/>
      <c r="S48" s="659"/>
      <c r="T48" s="660"/>
      <c r="U48" s="661">
        <v>-191561643</v>
      </c>
      <c r="V48" s="662"/>
      <c r="W48" s="662"/>
      <c r="X48" s="662"/>
      <c r="Y48" s="662"/>
      <c r="Z48" s="663"/>
      <c r="AA48" s="658"/>
      <c r="AB48" s="659"/>
      <c r="AC48" s="659"/>
      <c r="AD48" s="659"/>
      <c r="AE48" s="659"/>
      <c r="AF48" s="660"/>
      <c r="AG48" s="661"/>
      <c r="AH48" s="662"/>
      <c r="AI48" s="662"/>
      <c r="AJ48" s="662"/>
      <c r="AK48" s="662"/>
      <c r="AL48" s="663"/>
    </row>
    <row r="49" spans="1:38" x14ac:dyDescent="0.45">
      <c r="A49" s="1" t="s">
        <v>962</v>
      </c>
      <c r="D49" s="177" t="s">
        <v>963</v>
      </c>
      <c r="E49" s="178"/>
      <c r="F49" s="178"/>
      <c r="G49" s="178"/>
      <c r="H49" s="178"/>
      <c r="I49" s="178"/>
      <c r="J49" s="178"/>
      <c r="K49" s="178"/>
      <c r="L49" s="178"/>
      <c r="M49" s="178"/>
      <c r="N49" s="179"/>
      <c r="O49" s="658"/>
      <c r="P49" s="659"/>
      <c r="Q49" s="659"/>
      <c r="R49" s="659"/>
      <c r="S49" s="659"/>
      <c r="T49" s="660"/>
      <c r="U49" s="661">
        <v>4616242</v>
      </c>
      <c r="V49" s="662"/>
      <c r="W49" s="662"/>
      <c r="X49" s="662"/>
      <c r="Y49" s="662"/>
      <c r="Z49" s="663"/>
      <c r="AA49" s="658"/>
      <c r="AB49" s="659"/>
      <c r="AC49" s="659"/>
      <c r="AD49" s="659"/>
      <c r="AE49" s="659"/>
      <c r="AF49" s="660"/>
      <c r="AG49" s="661">
        <v>44919785</v>
      </c>
      <c r="AH49" s="662"/>
      <c r="AI49" s="662"/>
      <c r="AJ49" s="662"/>
      <c r="AK49" s="662"/>
      <c r="AL49" s="663"/>
    </row>
    <row r="50" spans="1:38" x14ac:dyDescent="0.45">
      <c r="A50" s="1" t="s">
        <v>964</v>
      </c>
      <c r="D50" s="177" t="s">
        <v>965</v>
      </c>
      <c r="E50" s="178"/>
      <c r="F50" s="178"/>
      <c r="G50" s="178"/>
      <c r="H50" s="178"/>
      <c r="I50" s="178"/>
      <c r="J50" s="178"/>
      <c r="K50" s="178"/>
      <c r="L50" s="178"/>
      <c r="M50" s="178"/>
      <c r="N50" s="179"/>
      <c r="O50" s="658"/>
      <c r="P50" s="659"/>
      <c r="Q50" s="659"/>
      <c r="R50" s="659"/>
      <c r="S50" s="659"/>
      <c r="T50" s="660"/>
      <c r="U50" s="661">
        <v>-918696640</v>
      </c>
      <c r="V50" s="662"/>
      <c r="W50" s="662"/>
      <c r="X50" s="662"/>
      <c r="Y50" s="662"/>
      <c r="Z50" s="663"/>
      <c r="AA50" s="658"/>
      <c r="AB50" s="659"/>
      <c r="AC50" s="659"/>
      <c r="AD50" s="659"/>
      <c r="AE50" s="659"/>
      <c r="AF50" s="660"/>
      <c r="AG50" s="661">
        <v>-6079690</v>
      </c>
      <c r="AH50" s="662"/>
      <c r="AI50" s="662"/>
      <c r="AJ50" s="662"/>
      <c r="AK50" s="662"/>
      <c r="AL50" s="663"/>
    </row>
    <row r="51" spans="1:38" x14ac:dyDescent="0.45">
      <c r="A51" s="1" t="s">
        <v>966</v>
      </c>
      <c r="D51" s="200" t="s">
        <v>1026</v>
      </c>
      <c r="E51" s="165"/>
      <c r="F51" s="165"/>
      <c r="G51" s="165"/>
      <c r="H51" s="165"/>
      <c r="I51" s="165"/>
      <c r="J51" s="165"/>
      <c r="K51" s="165"/>
      <c r="L51" s="165"/>
      <c r="M51" s="165"/>
      <c r="N51" s="201"/>
      <c r="O51" s="671"/>
      <c r="P51" s="672"/>
      <c r="Q51" s="672"/>
      <c r="R51" s="672"/>
      <c r="S51" s="672"/>
      <c r="T51" s="673"/>
      <c r="U51" s="671">
        <f>U52+U60</f>
        <v>-28700000000</v>
      </c>
      <c r="V51" s="672"/>
      <c r="W51" s="672"/>
      <c r="X51" s="672"/>
      <c r="Y51" s="672"/>
      <c r="Z51" s="673"/>
      <c r="AA51" s="671"/>
      <c r="AB51" s="672"/>
      <c r="AC51" s="672"/>
      <c r="AD51" s="672"/>
      <c r="AE51" s="672"/>
      <c r="AF51" s="673"/>
      <c r="AG51" s="671">
        <f>AG52+AG60</f>
        <v>-691787014736</v>
      </c>
      <c r="AH51" s="672"/>
      <c r="AI51" s="672"/>
      <c r="AJ51" s="672"/>
      <c r="AK51" s="672"/>
      <c r="AL51" s="673"/>
    </row>
    <row r="52" spans="1:38" x14ac:dyDescent="0.45">
      <c r="A52" s="1" t="s">
        <v>967</v>
      </c>
      <c r="D52" s="177" t="s">
        <v>968</v>
      </c>
      <c r="E52" s="178"/>
      <c r="F52" s="178"/>
      <c r="G52" s="178"/>
      <c r="H52" s="178"/>
      <c r="I52" s="178"/>
      <c r="J52" s="178"/>
      <c r="K52" s="178"/>
      <c r="L52" s="178"/>
      <c r="M52" s="178"/>
      <c r="N52" s="179"/>
      <c r="O52" s="658"/>
      <c r="P52" s="659"/>
      <c r="Q52" s="659"/>
      <c r="R52" s="659"/>
      <c r="S52" s="659"/>
      <c r="T52" s="660"/>
      <c r="U52" s="658">
        <f>SUM(O53:T59)</f>
        <v>0</v>
      </c>
      <c r="V52" s="659"/>
      <c r="W52" s="659"/>
      <c r="X52" s="659"/>
      <c r="Y52" s="659"/>
      <c r="Z52" s="660"/>
      <c r="AA52" s="658"/>
      <c r="AB52" s="659"/>
      <c r="AC52" s="659"/>
      <c r="AD52" s="659"/>
      <c r="AE52" s="659"/>
      <c r="AF52" s="660"/>
      <c r="AG52" s="658">
        <f>SUM(AA53:AF59)</f>
        <v>0</v>
      </c>
      <c r="AH52" s="659"/>
      <c r="AI52" s="659"/>
      <c r="AJ52" s="659"/>
      <c r="AK52" s="659"/>
      <c r="AL52" s="660"/>
    </row>
    <row r="53" spans="1:38" x14ac:dyDescent="0.45">
      <c r="A53" s="1" t="s">
        <v>969</v>
      </c>
      <c r="D53" s="180" t="s">
        <v>970</v>
      </c>
      <c r="E53" s="178"/>
      <c r="F53" s="178"/>
      <c r="G53" s="178"/>
      <c r="H53" s="178"/>
      <c r="I53" s="178"/>
      <c r="J53" s="178"/>
      <c r="K53" s="178"/>
      <c r="L53" s="178"/>
      <c r="M53" s="178"/>
      <c r="N53" s="179"/>
      <c r="O53" s="661"/>
      <c r="P53" s="662"/>
      <c r="Q53" s="662"/>
      <c r="R53" s="662"/>
      <c r="S53" s="662"/>
      <c r="T53" s="663"/>
      <c r="U53" s="658"/>
      <c r="V53" s="659"/>
      <c r="W53" s="659"/>
      <c r="X53" s="659"/>
      <c r="Y53" s="659"/>
      <c r="Z53" s="660"/>
      <c r="AA53" s="661"/>
      <c r="AB53" s="662"/>
      <c r="AC53" s="662"/>
      <c r="AD53" s="662"/>
      <c r="AE53" s="662"/>
      <c r="AF53" s="663"/>
      <c r="AG53" s="658"/>
      <c r="AH53" s="659"/>
      <c r="AI53" s="659"/>
      <c r="AJ53" s="659"/>
      <c r="AK53" s="659"/>
      <c r="AL53" s="660"/>
    </row>
    <row r="54" spans="1:38" x14ac:dyDescent="0.45">
      <c r="A54" s="1" t="s">
        <v>971</v>
      </c>
      <c r="D54" s="180" t="s">
        <v>972</v>
      </c>
      <c r="E54" s="178"/>
      <c r="F54" s="178"/>
      <c r="G54" s="178"/>
      <c r="H54" s="178"/>
      <c r="I54" s="178"/>
      <c r="J54" s="178"/>
      <c r="K54" s="178"/>
      <c r="L54" s="178"/>
      <c r="M54" s="178"/>
      <c r="N54" s="179"/>
      <c r="O54" s="661"/>
      <c r="P54" s="662"/>
      <c r="Q54" s="662"/>
      <c r="R54" s="662"/>
      <c r="S54" s="662"/>
      <c r="T54" s="663"/>
      <c r="U54" s="658"/>
      <c r="V54" s="659"/>
      <c r="W54" s="659"/>
      <c r="X54" s="659"/>
      <c r="Y54" s="659"/>
      <c r="Z54" s="660"/>
      <c r="AA54" s="661"/>
      <c r="AB54" s="662"/>
      <c r="AC54" s="662"/>
      <c r="AD54" s="662"/>
      <c r="AE54" s="662"/>
      <c r="AF54" s="663"/>
      <c r="AG54" s="658"/>
      <c r="AH54" s="659"/>
      <c r="AI54" s="659"/>
      <c r="AJ54" s="659"/>
      <c r="AK54" s="659"/>
      <c r="AL54" s="660"/>
    </row>
    <row r="55" spans="1:38" x14ac:dyDescent="0.45">
      <c r="A55" s="1" t="s">
        <v>973</v>
      </c>
      <c r="D55" s="180" t="s">
        <v>974</v>
      </c>
      <c r="E55" s="178"/>
      <c r="F55" s="178"/>
      <c r="G55" s="178"/>
      <c r="H55" s="178"/>
      <c r="I55" s="178"/>
      <c r="J55" s="178"/>
      <c r="K55" s="178"/>
      <c r="L55" s="178"/>
      <c r="M55" s="178"/>
      <c r="N55" s="179"/>
      <c r="O55" s="661"/>
      <c r="P55" s="662"/>
      <c r="Q55" s="662"/>
      <c r="R55" s="662"/>
      <c r="S55" s="662"/>
      <c r="T55" s="663"/>
      <c r="U55" s="658"/>
      <c r="V55" s="659"/>
      <c r="W55" s="659"/>
      <c r="X55" s="659"/>
      <c r="Y55" s="659"/>
      <c r="Z55" s="660"/>
      <c r="AA55" s="661"/>
      <c r="AB55" s="662"/>
      <c r="AC55" s="662"/>
      <c r="AD55" s="662"/>
      <c r="AE55" s="662"/>
      <c r="AF55" s="663"/>
      <c r="AG55" s="658"/>
      <c r="AH55" s="659"/>
      <c r="AI55" s="659"/>
      <c r="AJ55" s="659"/>
      <c r="AK55" s="659"/>
      <c r="AL55" s="660"/>
    </row>
    <row r="56" spans="1:38" x14ac:dyDescent="0.45">
      <c r="A56" s="1" t="s">
        <v>975</v>
      </c>
      <c r="D56" s="180" t="s">
        <v>976</v>
      </c>
      <c r="E56" s="178"/>
      <c r="F56" s="178"/>
      <c r="G56" s="178"/>
      <c r="H56" s="178"/>
      <c r="I56" s="178"/>
      <c r="J56" s="178"/>
      <c r="K56" s="178"/>
      <c r="L56" s="178"/>
      <c r="M56" s="178"/>
      <c r="N56" s="179"/>
      <c r="O56" s="661"/>
      <c r="P56" s="662"/>
      <c r="Q56" s="662"/>
      <c r="R56" s="662"/>
      <c r="S56" s="662"/>
      <c r="T56" s="663"/>
      <c r="U56" s="658"/>
      <c r="V56" s="659"/>
      <c r="W56" s="659"/>
      <c r="X56" s="659"/>
      <c r="Y56" s="659"/>
      <c r="Z56" s="660"/>
      <c r="AA56" s="661"/>
      <c r="AB56" s="662"/>
      <c r="AC56" s="662"/>
      <c r="AD56" s="662"/>
      <c r="AE56" s="662"/>
      <c r="AF56" s="663"/>
      <c r="AG56" s="658"/>
      <c r="AH56" s="659"/>
      <c r="AI56" s="659"/>
      <c r="AJ56" s="659"/>
      <c r="AK56" s="659"/>
      <c r="AL56" s="660"/>
    </row>
    <row r="57" spans="1:38" x14ac:dyDescent="0.45">
      <c r="A57" s="1" t="s">
        <v>977</v>
      </c>
      <c r="D57" s="180" t="s">
        <v>978</v>
      </c>
      <c r="E57" s="178"/>
      <c r="F57" s="178"/>
      <c r="G57" s="178"/>
      <c r="H57" s="178"/>
      <c r="I57" s="178"/>
      <c r="J57" s="178"/>
      <c r="K57" s="178"/>
      <c r="L57" s="178"/>
      <c r="M57" s="178"/>
      <c r="N57" s="179"/>
      <c r="O57" s="661"/>
      <c r="P57" s="662"/>
      <c r="Q57" s="662"/>
      <c r="R57" s="662"/>
      <c r="S57" s="662"/>
      <c r="T57" s="663"/>
      <c r="U57" s="658"/>
      <c r="V57" s="659"/>
      <c r="W57" s="659"/>
      <c r="X57" s="659"/>
      <c r="Y57" s="659"/>
      <c r="Z57" s="660"/>
      <c r="AA57" s="661"/>
      <c r="AB57" s="662"/>
      <c r="AC57" s="662"/>
      <c r="AD57" s="662"/>
      <c r="AE57" s="662"/>
      <c r="AF57" s="663"/>
      <c r="AG57" s="658"/>
      <c r="AH57" s="659"/>
      <c r="AI57" s="659"/>
      <c r="AJ57" s="659"/>
      <c r="AK57" s="659"/>
      <c r="AL57" s="660"/>
    </row>
    <row r="58" spans="1:38" x14ac:dyDescent="0.45">
      <c r="A58" s="1" t="s">
        <v>979</v>
      </c>
      <c r="D58" s="180" t="s">
        <v>980</v>
      </c>
      <c r="E58" s="178"/>
      <c r="F58" s="178"/>
      <c r="G58" s="178"/>
      <c r="H58" s="178"/>
      <c r="I58" s="178"/>
      <c r="J58" s="178"/>
      <c r="K58" s="178"/>
      <c r="L58" s="178"/>
      <c r="M58" s="178"/>
      <c r="N58" s="179"/>
      <c r="O58" s="661"/>
      <c r="P58" s="662"/>
      <c r="Q58" s="662"/>
      <c r="R58" s="662"/>
      <c r="S58" s="662"/>
      <c r="T58" s="663"/>
      <c r="U58" s="658"/>
      <c r="V58" s="659"/>
      <c r="W58" s="659"/>
      <c r="X58" s="659"/>
      <c r="Y58" s="659"/>
      <c r="Z58" s="660"/>
      <c r="AA58" s="661"/>
      <c r="AB58" s="662"/>
      <c r="AC58" s="662"/>
      <c r="AD58" s="662"/>
      <c r="AE58" s="662"/>
      <c r="AF58" s="663"/>
      <c r="AG58" s="658"/>
      <c r="AH58" s="659"/>
      <c r="AI58" s="659"/>
      <c r="AJ58" s="659"/>
      <c r="AK58" s="659"/>
      <c r="AL58" s="660"/>
    </row>
    <row r="59" spans="1:38" x14ac:dyDescent="0.45">
      <c r="A59" s="1" t="s">
        <v>981</v>
      </c>
      <c r="D59" s="180" t="s">
        <v>912</v>
      </c>
      <c r="E59" s="178"/>
      <c r="F59" s="178"/>
      <c r="G59" s="178"/>
      <c r="H59" s="178"/>
      <c r="I59" s="178"/>
      <c r="J59" s="178"/>
      <c r="K59" s="178"/>
      <c r="L59" s="178"/>
      <c r="M59" s="178"/>
      <c r="N59" s="179"/>
      <c r="O59" s="661"/>
      <c r="P59" s="662"/>
      <c r="Q59" s="662"/>
      <c r="R59" s="662"/>
      <c r="S59" s="662"/>
      <c r="T59" s="663"/>
      <c r="U59" s="658"/>
      <c r="V59" s="659"/>
      <c r="W59" s="659"/>
      <c r="X59" s="659"/>
      <c r="Y59" s="659"/>
      <c r="Z59" s="660"/>
      <c r="AA59" s="661"/>
      <c r="AB59" s="662"/>
      <c r="AC59" s="662"/>
      <c r="AD59" s="662"/>
      <c r="AE59" s="662"/>
      <c r="AF59" s="663"/>
      <c r="AG59" s="658"/>
      <c r="AH59" s="659"/>
      <c r="AI59" s="659"/>
      <c r="AJ59" s="659"/>
      <c r="AK59" s="659"/>
      <c r="AL59" s="660"/>
    </row>
    <row r="60" spans="1:38" x14ac:dyDescent="0.45">
      <c r="A60" s="1" t="s">
        <v>982</v>
      </c>
      <c r="D60" s="177" t="s">
        <v>983</v>
      </c>
      <c r="E60" s="178"/>
      <c r="F60" s="178"/>
      <c r="G60" s="178"/>
      <c r="H60" s="178"/>
      <c r="I60" s="178"/>
      <c r="J60" s="178"/>
      <c r="K60" s="178"/>
      <c r="L60" s="178"/>
      <c r="M60" s="178"/>
      <c r="N60" s="179"/>
      <c r="O60" s="658"/>
      <c r="P60" s="659"/>
      <c r="Q60" s="659"/>
      <c r="R60" s="659"/>
      <c r="S60" s="659"/>
      <c r="T60" s="660"/>
      <c r="U60" s="658">
        <f>-SUM(O61:T67)</f>
        <v>-28700000000</v>
      </c>
      <c r="V60" s="659"/>
      <c r="W60" s="659"/>
      <c r="X60" s="659"/>
      <c r="Y60" s="659"/>
      <c r="Z60" s="660"/>
      <c r="AA60" s="658"/>
      <c r="AB60" s="659"/>
      <c r="AC60" s="659"/>
      <c r="AD60" s="659"/>
      <c r="AE60" s="659"/>
      <c r="AF60" s="660"/>
      <c r="AG60" s="658">
        <f>-SUM(AA61:AF67)</f>
        <v>-691787014736</v>
      </c>
      <c r="AH60" s="659"/>
      <c r="AI60" s="659"/>
      <c r="AJ60" s="659"/>
      <c r="AK60" s="659"/>
      <c r="AL60" s="660"/>
    </row>
    <row r="61" spans="1:38" x14ac:dyDescent="0.45">
      <c r="A61" s="1" t="s">
        <v>984</v>
      </c>
      <c r="D61" s="180" t="s">
        <v>985</v>
      </c>
      <c r="E61" s="178"/>
      <c r="F61" s="178"/>
      <c r="G61" s="178"/>
      <c r="H61" s="178"/>
      <c r="I61" s="178"/>
      <c r="J61" s="178"/>
      <c r="K61" s="178"/>
      <c r="L61" s="178"/>
      <c r="M61" s="178"/>
      <c r="N61" s="179"/>
      <c r="O61" s="661"/>
      <c r="P61" s="662"/>
      <c r="Q61" s="662"/>
      <c r="R61" s="662"/>
      <c r="S61" s="662"/>
      <c r="T61" s="663"/>
      <c r="U61" s="658"/>
      <c r="V61" s="659"/>
      <c r="W61" s="659"/>
      <c r="X61" s="659"/>
      <c r="Y61" s="659"/>
      <c r="Z61" s="660"/>
      <c r="AA61" s="661"/>
      <c r="AB61" s="662"/>
      <c r="AC61" s="662"/>
      <c r="AD61" s="662"/>
      <c r="AE61" s="662"/>
      <c r="AF61" s="663"/>
      <c r="AG61" s="658"/>
      <c r="AH61" s="659"/>
      <c r="AI61" s="659"/>
      <c r="AJ61" s="659"/>
      <c r="AK61" s="659"/>
      <c r="AL61" s="660"/>
    </row>
    <row r="62" spans="1:38" x14ac:dyDescent="0.45">
      <c r="A62" s="1" t="s">
        <v>986</v>
      </c>
      <c r="D62" s="180" t="s">
        <v>987</v>
      </c>
      <c r="E62" s="178"/>
      <c r="F62" s="178"/>
      <c r="G62" s="178"/>
      <c r="H62" s="178"/>
      <c r="I62" s="178"/>
      <c r="J62" s="178"/>
      <c r="K62" s="178"/>
      <c r="L62" s="178"/>
      <c r="M62" s="178"/>
      <c r="N62" s="179"/>
      <c r="O62" s="661"/>
      <c r="P62" s="662"/>
      <c r="Q62" s="662"/>
      <c r="R62" s="662"/>
      <c r="S62" s="662"/>
      <c r="T62" s="663"/>
      <c r="U62" s="658"/>
      <c r="V62" s="659"/>
      <c r="W62" s="659"/>
      <c r="X62" s="659"/>
      <c r="Y62" s="659"/>
      <c r="Z62" s="660"/>
      <c r="AA62" s="661"/>
      <c r="AB62" s="662"/>
      <c r="AC62" s="662"/>
      <c r="AD62" s="662"/>
      <c r="AE62" s="662"/>
      <c r="AF62" s="663"/>
      <c r="AG62" s="658"/>
      <c r="AH62" s="659"/>
      <c r="AI62" s="659"/>
      <c r="AJ62" s="659"/>
      <c r="AK62" s="659"/>
      <c r="AL62" s="660"/>
    </row>
    <row r="63" spans="1:38" x14ac:dyDescent="0.45">
      <c r="A63" s="1" t="s">
        <v>988</v>
      </c>
      <c r="D63" s="180" t="s">
        <v>989</v>
      </c>
      <c r="E63" s="178"/>
      <c r="F63" s="178"/>
      <c r="G63" s="178"/>
      <c r="H63" s="178"/>
      <c r="I63" s="178"/>
      <c r="J63" s="178"/>
      <c r="K63" s="178"/>
      <c r="L63" s="178"/>
      <c r="M63" s="178"/>
      <c r="N63" s="179"/>
      <c r="O63" s="661">
        <v>26200000000</v>
      </c>
      <c r="P63" s="662"/>
      <c r="Q63" s="662"/>
      <c r="R63" s="662"/>
      <c r="S63" s="662"/>
      <c r="T63" s="663"/>
      <c r="U63" s="658"/>
      <c r="V63" s="659"/>
      <c r="W63" s="659"/>
      <c r="X63" s="659"/>
      <c r="Y63" s="659"/>
      <c r="Z63" s="660"/>
      <c r="AA63" s="661">
        <v>158238014736</v>
      </c>
      <c r="AB63" s="662"/>
      <c r="AC63" s="662"/>
      <c r="AD63" s="662"/>
      <c r="AE63" s="662"/>
      <c r="AF63" s="663"/>
      <c r="AG63" s="658"/>
      <c r="AH63" s="659"/>
      <c r="AI63" s="659"/>
      <c r="AJ63" s="659"/>
      <c r="AK63" s="659"/>
      <c r="AL63" s="660"/>
    </row>
    <row r="64" spans="1:38" x14ac:dyDescent="0.45">
      <c r="A64" s="1" t="s">
        <v>990</v>
      </c>
      <c r="D64" s="180" t="s">
        <v>991</v>
      </c>
      <c r="E64" s="178"/>
      <c r="F64" s="178"/>
      <c r="G64" s="178"/>
      <c r="H64" s="178"/>
      <c r="I64" s="178"/>
      <c r="J64" s="178"/>
      <c r="K64" s="178"/>
      <c r="L64" s="178"/>
      <c r="M64" s="178"/>
      <c r="N64" s="179"/>
      <c r="O64" s="661">
        <v>2500000000</v>
      </c>
      <c r="P64" s="662"/>
      <c r="Q64" s="662"/>
      <c r="R64" s="662"/>
      <c r="S64" s="662"/>
      <c r="T64" s="663"/>
      <c r="U64" s="658"/>
      <c r="V64" s="659"/>
      <c r="W64" s="659"/>
      <c r="X64" s="659"/>
      <c r="Y64" s="659"/>
      <c r="Z64" s="660"/>
      <c r="AA64" s="661">
        <v>533549000000</v>
      </c>
      <c r="AB64" s="662"/>
      <c r="AC64" s="662"/>
      <c r="AD64" s="662"/>
      <c r="AE64" s="662"/>
      <c r="AF64" s="663"/>
      <c r="AG64" s="658"/>
      <c r="AH64" s="659"/>
      <c r="AI64" s="659"/>
      <c r="AJ64" s="659"/>
      <c r="AK64" s="659"/>
      <c r="AL64" s="660"/>
    </row>
    <row r="65" spans="1:38" x14ac:dyDescent="0.45">
      <c r="A65" s="1" t="s">
        <v>992</v>
      </c>
      <c r="D65" s="180" t="s">
        <v>993</v>
      </c>
      <c r="E65" s="178"/>
      <c r="F65" s="178"/>
      <c r="G65" s="178"/>
      <c r="H65" s="178"/>
      <c r="I65" s="178"/>
      <c r="J65" s="178"/>
      <c r="K65" s="178"/>
      <c r="L65" s="178"/>
      <c r="M65" s="178"/>
      <c r="N65" s="179"/>
      <c r="O65" s="661"/>
      <c r="P65" s="662"/>
      <c r="Q65" s="662"/>
      <c r="R65" s="662"/>
      <c r="S65" s="662"/>
      <c r="T65" s="663"/>
      <c r="U65" s="658"/>
      <c r="V65" s="659"/>
      <c r="W65" s="659"/>
      <c r="X65" s="659"/>
      <c r="Y65" s="659"/>
      <c r="Z65" s="660"/>
      <c r="AA65" s="661"/>
      <c r="AB65" s="662"/>
      <c r="AC65" s="662"/>
      <c r="AD65" s="662"/>
      <c r="AE65" s="662"/>
      <c r="AF65" s="663"/>
      <c r="AG65" s="658"/>
      <c r="AH65" s="659"/>
      <c r="AI65" s="659"/>
      <c r="AJ65" s="659"/>
      <c r="AK65" s="659"/>
      <c r="AL65" s="660"/>
    </row>
    <row r="66" spans="1:38" x14ac:dyDescent="0.45">
      <c r="A66" s="1" t="s">
        <v>994</v>
      </c>
      <c r="D66" s="180" t="s">
        <v>995</v>
      </c>
      <c r="E66" s="178"/>
      <c r="F66" s="178"/>
      <c r="G66" s="178"/>
      <c r="H66" s="178"/>
      <c r="I66" s="178"/>
      <c r="J66" s="178"/>
      <c r="K66" s="178"/>
      <c r="L66" s="178"/>
      <c r="M66" s="178"/>
      <c r="N66" s="179"/>
      <c r="O66" s="661"/>
      <c r="P66" s="662"/>
      <c r="Q66" s="662"/>
      <c r="R66" s="662"/>
      <c r="S66" s="662"/>
      <c r="T66" s="663"/>
      <c r="U66" s="658"/>
      <c r="V66" s="659"/>
      <c r="W66" s="659"/>
      <c r="X66" s="659"/>
      <c r="Y66" s="659"/>
      <c r="Z66" s="660"/>
      <c r="AA66" s="661"/>
      <c r="AB66" s="662"/>
      <c r="AC66" s="662"/>
      <c r="AD66" s="662"/>
      <c r="AE66" s="662"/>
      <c r="AF66" s="663"/>
      <c r="AG66" s="658"/>
      <c r="AH66" s="659"/>
      <c r="AI66" s="659"/>
      <c r="AJ66" s="659"/>
      <c r="AK66" s="659"/>
      <c r="AL66" s="660"/>
    </row>
    <row r="67" spans="1:38" x14ac:dyDescent="0.45">
      <c r="A67" s="1" t="s">
        <v>996</v>
      </c>
      <c r="D67" s="180" t="s">
        <v>912</v>
      </c>
      <c r="E67" s="178"/>
      <c r="F67" s="178"/>
      <c r="G67" s="178"/>
      <c r="H67" s="178"/>
      <c r="I67" s="178"/>
      <c r="J67" s="178"/>
      <c r="K67" s="178"/>
      <c r="L67" s="178"/>
      <c r="M67" s="178"/>
      <c r="N67" s="179"/>
      <c r="O67" s="661"/>
      <c r="P67" s="662"/>
      <c r="Q67" s="662"/>
      <c r="R67" s="662"/>
      <c r="S67" s="662"/>
      <c r="T67" s="663"/>
      <c r="U67" s="658"/>
      <c r="V67" s="659"/>
      <c r="W67" s="659"/>
      <c r="X67" s="659"/>
      <c r="Y67" s="659"/>
      <c r="Z67" s="660"/>
      <c r="AA67" s="661"/>
      <c r="AB67" s="662"/>
      <c r="AC67" s="662"/>
      <c r="AD67" s="662"/>
      <c r="AE67" s="662"/>
      <c r="AF67" s="663"/>
      <c r="AG67" s="658"/>
      <c r="AH67" s="659"/>
      <c r="AI67" s="659"/>
      <c r="AJ67" s="659"/>
      <c r="AK67" s="659"/>
      <c r="AL67" s="660"/>
    </row>
    <row r="68" spans="1:38" x14ac:dyDescent="0.45">
      <c r="A68" s="1" t="s">
        <v>997</v>
      </c>
      <c r="D68" s="177" t="s">
        <v>1027</v>
      </c>
      <c r="E68" s="178"/>
      <c r="F68" s="178"/>
      <c r="G68" s="178"/>
      <c r="H68" s="178"/>
      <c r="I68" s="178"/>
      <c r="J68" s="178"/>
      <c r="K68" s="178"/>
      <c r="L68" s="178"/>
      <c r="M68" s="178"/>
      <c r="N68" s="179"/>
      <c r="O68" s="658"/>
      <c r="P68" s="659"/>
      <c r="Q68" s="659"/>
      <c r="R68" s="659"/>
      <c r="S68" s="659"/>
      <c r="T68" s="660"/>
      <c r="U68" s="658">
        <f>U69+U75</f>
        <v>689251402</v>
      </c>
      <c r="V68" s="659"/>
      <c r="W68" s="659"/>
      <c r="X68" s="659"/>
      <c r="Y68" s="659"/>
      <c r="Z68" s="660"/>
      <c r="AA68" s="658"/>
      <c r="AB68" s="659"/>
      <c r="AC68" s="659"/>
      <c r="AD68" s="659"/>
      <c r="AE68" s="659"/>
      <c r="AF68" s="660"/>
      <c r="AG68" s="658">
        <f>AG69+AG75</f>
        <v>348025380910</v>
      </c>
      <c r="AH68" s="659"/>
      <c r="AI68" s="659"/>
      <c r="AJ68" s="659"/>
      <c r="AK68" s="659"/>
      <c r="AL68" s="660"/>
    </row>
    <row r="69" spans="1:38" x14ac:dyDescent="0.45">
      <c r="A69" s="1" t="s">
        <v>998</v>
      </c>
      <c r="D69" s="177" t="s">
        <v>999</v>
      </c>
      <c r="E69" s="178"/>
      <c r="F69" s="178"/>
      <c r="G69" s="178"/>
      <c r="H69" s="178"/>
      <c r="I69" s="178"/>
      <c r="J69" s="178"/>
      <c r="K69" s="178"/>
      <c r="L69" s="178"/>
      <c r="M69" s="178"/>
      <c r="N69" s="179"/>
      <c r="O69" s="658"/>
      <c r="P69" s="659"/>
      <c r="Q69" s="659"/>
      <c r="R69" s="659"/>
      <c r="S69" s="659"/>
      <c r="T69" s="660"/>
      <c r="U69" s="658">
        <f>SUM(O70:T74)</f>
        <v>20000000000</v>
      </c>
      <c r="V69" s="659"/>
      <c r="W69" s="659"/>
      <c r="X69" s="659"/>
      <c r="Y69" s="659"/>
      <c r="Z69" s="660"/>
      <c r="AA69" s="658"/>
      <c r="AB69" s="659"/>
      <c r="AC69" s="659"/>
      <c r="AD69" s="659"/>
      <c r="AE69" s="659"/>
      <c r="AF69" s="660"/>
      <c r="AG69" s="658">
        <f>SUM(AA70:AF74)</f>
        <v>357295000000</v>
      </c>
      <c r="AH69" s="659"/>
      <c r="AI69" s="659"/>
      <c r="AJ69" s="659"/>
      <c r="AK69" s="659"/>
      <c r="AL69" s="660"/>
    </row>
    <row r="70" spans="1:38" x14ac:dyDescent="0.45">
      <c r="A70" s="1" t="s">
        <v>1000</v>
      </c>
      <c r="D70" s="180" t="s">
        <v>1001</v>
      </c>
      <c r="E70" s="178"/>
      <c r="F70" s="178"/>
      <c r="G70" s="178"/>
      <c r="H70" s="178"/>
      <c r="I70" s="178"/>
      <c r="J70" s="178"/>
      <c r="K70" s="178"/>
      <c r="L70" s="178"/>
      <c r="M70" s="178"/>
      <c r="N70" s="179"/>
      <c r="O70" s="661"/>
      <c r="P70" s="662"/>
      <c r="Q70" s="662"/>
      <c r="R70" s="662"/>
      <c r="S70" s="662"/>
      <c r="T70" s="663"/>
      <c r="U70" s="658"/>
      <c r="V70" s="659"/>
      <c r="W70" s="659"/>
      <c r="X70" s="659"/>
      <c r="Y70" s="659"/>
      <c r="Z70" s="660"/>
      <c r="AA70" s="661">
        <v>357295000000</v>
      </c>
      <c r="AB70" s="662"/>
      <c r="AC70" s="662"/>
      <c r="AD70" s="662"/>
      <c r="AE70" s="662"/>
      <c r="AF70" s="663"/>
      <c r="AG70" s="658"/>
      <c r="AH70" s="659"/>
      <c r="AI70" s="659"/>
      <c r="AJ70" s="659"/>
      <c r="AK70" s="659"/>
      <c r="AL70" s="660"/>
    </row>
    <row r="71" spans="1:38" x14ac:dyDescent="0.45">
      <c r="A71" s="1" t="s">
        <v>1002</v>
      </c>
      <c r="D71" s="180" t="s">
        <v>1003</v>
      </c>
      <c r="E71" s="178"/>
      <c r="F71" s="178"/>
      <c r="G71" s="178"/>
      <c r="H71" s="178"/>
      <c r="I71" s="178"/>
      <c r="J71" s="178"/>
      <c r="K71" s="178"/>
      <c r="L71" s="178"/>
      <c r="M71" s="178"/>
      <c r="N71" s="179"/>
      <c r="O71" s="661"/>
      <c r="P71" s="662"/>
      <c r="Q71" s="662"/>
      <c r="R71" s="662"/>
      <c r="S71" s="662"/>
      <c r="T71" s="663"/>
      <c r="U71" s="658"/>
      <c r="V71" s="659"/>
      <c r="W71" s="659"/>
      <c r="X71" s="659"/>
      <c r="Y71" s="659"/>
      <c r="Z71" s="660"/>
      <c r="AA71" s="661"/>
      <c r="AB71" s="662"/>
      <c r="AC71" s="662"/>
      <c r="AD71" s="662"/>
      <c r="AE71" s="662"/>
      <c r="AF71" s="663"/>
      <c r="AG71" s="658"/>
      <c r="AH71" s="659"/>
      <c r="AI71" s="659"/>
      <c r="AJ71" s="659"/>
      <c r="AK71" s="659"/>
      <c r="AL71" s="660"/>
    </row>
    <row r="72" spans="1:38" x14ac:dyDescent="0.45">
      <c r="A72" s="1" t="s">
        <v>1004</v>
      </c>
      <c r="D72" s="199" t="s">
        <v>1005</v>
      </c>
      <c r="E72" s="178"/>
      <c r="F72" s="178"/>
      <c r="G72" s="178"/>
      <c r="H72" s="178"/>
      <c r="I72" s="178"/>
      <c r="J72" s="178"/>
      <c r="K72" s="178"/>
      <c r="L72" s="178"/>
      <c r="M72" s="178"/>
      <c r="N72" s="179"/>
      <c r="O72" s="661">
        <v>20000000000</v>
      </c>
      <c r="P72" s="662"/>
      <c r="Q72" s="662"/>
      <c r="R72" s="662"/>
      <c r="S72" s="662"/>
      <c r="T72" s="663"/>
      <c r="U72" s="658"/>
      <c r="V72" s="659"/>
      <c r="W72" s="659"/>
      <c r="X72" s="659"/>
      <c r="Y72" s="659"/>
      <c r="Z72" s="660"/>
      <c r="AA72" s="661"/>
      <c r="AB72" s="662"/>
      <c r="AC72" s="662"/>
      <c r="AD72" s="662"/>
      <c r="AE72" s="662"/>
      <c r="AF72" s="663"/>
      <c r="AG72" s="658"/>
      <c r="AH72" s="659"/>
      <c r="AI72" s="659"/>
      <c r="AJ72" s="659"/>
      <c r="AK72" s="659"/>
      <c r="AL72" s="660"/>
    </row>
    <row r="73" spans="1:38" x14ac:dyDescent="0.45">
      <c r="A73" s="1" t="s">
        <v>1006</v>
      </c>
      <c r="D73" s="199" t="s">
        <v>1007</v>
      </c>
      <c r="E73" s="178"/>
      <c r="F73" s="178"/>
      <c r="G73" s="178"/>
      <c r="H73" s="178"/>
      <c r="I73" s="178"/>
      <c r="J73" s="178"/>
      <c r="K73" s="178"/>
      <c r="L73" s="178"/>
      <c r="M73" s="178"/>
      <c r="N73" s="179"/>
      <c r="O73" s="661"/>
      <c r="P73" s="662"/>
      <c r="Q73" s="662"/>
      <c r="R73" s="662"/>
      <c r="S73" s="662"/>
      <c r="T73" s="663"/>
      <c r="U73" s="658"/>
      <c r="V73" s="659"/>
      <c r="W73" s="659"/>
      <c r="X73" s="659"/>
      <c r="Y73" s="659"/>
      <c r="Z73" s="660"/>
      <c r="AA73" s="661"/>
      <c r="AB73" s="662"/>
      <c r="AC73" s="662"/>
      <c r="AD73" s="662"/>
      <c r="AE73" s="662"/>
      <c r="AF73" s="663"/>
      <c r="AG73" s="658"/>
      <c r="AH73" s="659"/>
      <c r="AI73" s="659"/>
      <c r="AJ73" s="659"/>
      <c r="AK73" s="659"/>
      <c r="AL73" s="660"/>
    </row>
    <row r="74" spans="1:38" x14ac:dyDescent="0.45">
      <c r="A74" s="1" t="s">
        <v>1008</v>
      </c>
      <c r="D74" s="180" t="s">
        <v>912</v>
      </c>
      <c r="E74" s="178"/>
      <c r="F74" s="178"/>
      <c r="G74" s="178"/>
      <c r="H74" s="178"/>
      <c r="I74" s="178"/>
      <c r="J74" s="178"/>
      <c r="K74" s="178"/>
      <c r="L74" s="178"/>
      <c r="M74" s="178"/>
      <c r="N74" s="179"/>
      <c r="O74" s="661"/>
      <c r="P74" s="662"/>
      <c r="Q74" s="662"/>
      <c r="R74" s="662"/>
      <c r="S74" s="662"/>
      <c r="T74" s="663"/>
      <c r="U74" s="658"/>
      <c r="V74" s="659"/>
      <c r="W74" s="659"/>
      <c r="X74" s="659"/>
      <c r="Y74" s="659"/>
      <c r="Z74" s="660"/>
      <c r="AA74" s="661"/>
      <c r="AB74" s="662"/>
      <c r="AC74" s="662"/>
      <c r="AD74" s="662"/>
      <c r="AE74" s="662"/>
      <c r="AF74" s="663"/>
      <c r="AG74" s="658"/>
      <c r="AH74" s="659"/>
      <c r="AI74" s="659"/>
      <c r="AJ74" s="659"/>
      <c r="AK74" s="659"/>
      <c r="AL74" s="660"/>
    </row>
    <row r="75" spans="1:38" x14ac:dyDescent="0.45">
      <c r="A75" s="1" t="s">
        <v>1009</v>
      </c>
      <c r="D75" s="177" t="s">
        <v>1010</v>
      </c>
      <c r="E75" s="178"/>
      <c r="F75" s="178"/>
      <c r="G75" s="178"/>
      <c r="H75" s="178"/>
      <c r="I75" s="178"/>
      <c r="J75" s="178"/>
      <c r="K75" s="178"/>
      <c r="L75" s="178"/>
      <c r="M75" s="178"/>
      <c r="N75" s="179"/>
      <c r="O75" s="658"/>
      <c r="P75" s="659"/>
      <c r="Q75" s="659"/>
      <c r="R75" s="659"/>
      <c r="S75" s="659"/>
      <c r="T75" s="660"/>
      <c r="U75" s="658">
        <f>-SUM(O76:T80)</f>
        <v>-19310748598</v>
      </c>
      <c r="V75" s="659"/>
      <c r="W75" s="659"/>
      <c r="X75" s="659"/>
      <c r="Y75" s="659"/>
      <c r="Z75" s="660"/>
      <c r="AA75" s="658"/>
      <c r="AB75" s="659"/>
      <c r="AC75" s="659"/>
      <c r="AD75" s="659"/>
      <c r="AE75" s="659"/>
      <c r="AF75" s="660"/>
      <c r="AG75" s="658">
        <f>-SUM(AA76:AF80)</f>
        <v>-9269619090</v>
      </c>
      <c r="AH75" s="659"/>
      <c r="AI75" s="659"/>
      <c r="AJ75" s="659"/>
      <c r="AK75" s="659"/>
      <c r="AL75" s="660"/>
    </row>
    <row r="76" spans="1:38" x14ac:dyDescent="0.45">
      <c r="A76" s="1" t="s">
        <v>1011</v>
      </c>
      <c r="D76" s="180" t="s">
        <v>1012</v>
      </c>
      <c r="E76" s="178"/>
      <c r="F76" s="178"/>
      <c r="G76" s="178"/>
      <c r="H76" s="178"/>
      <c r="I76" s="178"/>
      <c r="J76" s="178"/>
      <c r="K76" s="178"/>
      <c r="L76" s="178"/>
      <c r="M76" s="178"/>
      <c r="N76" s="179"/>
      <c r="O76" s="661"/>
      <c r="P76" s="662"/>
      <c r="Q76" s="662"/>
      <c r="R76" s="662"/>
      <c r="S76" s="662"/>
      <c r="T76" s="663"/>
      <c r="U76" s="658"/>
      <c r="V76" s="659"/>
      <c r="W76" s="659"/>
      <c r="X76" s="659"/>
      <c r="Y76" s="659"/>
      <c r="Z76" s="660"/>
      <c r="AA76" s="661"/>
      <c r="AB76" s="662"/>
      <c r="AC76" s="662"/>
      <c r="AD76" s="662"/>
      <c r="AE76" s="662"/>
      <c r="AF76" s="663"/>
      <c r="AG76" s="658"/>
      <c r="AH76" s="659"/>
      <c r="AI76" s="659"/>
      <c r="AJ76" s="659"/>
      <c r="AK76" s="659"/>
      <c r="AL76" s="660"/>
    </row>
    <row r="77" spans="1:38" x14ac:dyDescent="0.45">
      <c r="A77" s="1" t="s">
        <v>1013</v>
      </c>
      <c r="D77" s="180" t="s">
        <v>1014</v>
      </c>
      <c r="E77" s="178"/>
      <c r="F77" s="178"/>
      <c r="G77" s="178"/>
      <c r="H77" s="178"/>
      <c r="I77" s="178"/>
      <c r="J77" s="178"/>
      <c r="K77" s="178"/>
      <c r="L77" s="178"/>
      <c r="M77" s="178"/>
      <c r="N77" s="179"/>
      <c r="O77" s="661"/>
      <c r="P77" s="662"/>
      <c r="Q77" s="662"/>
      <c r="R77" s="662"/>
      <c r="S77" s="662"/>
      <c r="T77" s="663"/>
      <c r="U77" s="658"/>
      <c r="V77" s="659"/>
      <c r="W77" s="659"/>
      <c r="X77" s="659"/>
      <c r="Y77" s="659"/>
      <c r="Z77" s="660"/>
      <c r="AA77" s="661"/>
      <c r="AB77" s="662"/>
      <c r="AC77" s="662"/>
      <c r="AD77" s="662"/>
      <c r="AE77" s="662"/>
      <c r="AF77" s="663"/>
      <c r="AG77" s="658"/>
      <c r="AH77" s="659"/>
      <c r="AI77" s="659"/>
      <c r="AJ77" s="659"/>
      <c r="AK77" s="659"/>
      <c r="AL77" s="660"/>
    </row>
    <row r="78" spans="1:38" x14ac:dyDescent="0.45">
      <c r="A78" s="1" t="s">
        <v>1015</v>
      </c>
      <c r="D78" s="180" t="s">
        <v>1016</v>
      </c>
      <c r="E78" s="178"/>
      <c r="F78" s="178"/>
      <c r="G78" s="178"/>
      <c r="H78" s="178"/>
      <c r="I78" s="178"/>
      <c r="J78" s="178"/>
      <c r="K78" s="178"/>
      <c r="L78" s="178"/>
      <c r="M78" s="178"/>
      <c r="N78" s="179"/>
      <c r="O78" s="661"/>
      <c r="P78" s="662"/>
      <c r="Q78" s="662"/>
      <c r="R78" s="662"/>
      <c r="S78" s="662"/>
      <c r="T78" s="663"/>
      <c r="U78" s="658"/>
      <c r="V78" s="659"/>
      <c r="W78" s="659"/>
      <c r="X78" s="659"/>
      <c r="Y78" s="659"/>
      <c r="Z78" s="660"/>
      <c r="AA78" s="661"/>
      <c r="AB78" s="662"/>
      <c r="AC78" s="662"/>
      <c r="AD78" s="662"/>
      <c r="AE78" s="662"/>
      <c r="AF78" s="663"/>
      <c r="AG78" s="658"/>
      <c r="AH78" s="659"/>
      <c r="AI78" s="659"/>
      <c r="AJ78" s="659"/>
      <c r="AK78" s="659"/>
      <c r="AL78" s="660"/>
    </row>
    <row r="79" spans="1:38" x14ac:dyDescent="0.45">
      <c r="A79" s="1" t="s">
        <v>1017</v>
      </c>
      <c r="D79" s="180" t="s">
        <v>1018</v>
      </c>
      <c r="E79" s="178"/>
      <c r="F79" s="178"/>
      <c r="G79" s="178"/>
      <c r="H79" s="178"/>
      <c r="I79" s="178"/>
      <c r="J79" s="178"/>
      <c r="K79" s="178"/>
      <c r="L79" s="178"/>
      <c r="M79" s="178"/>
      <c r="N79" s="179"/>
      <c r="O79" s="661">
        <v>19263536138</v>
      </c>
      <c r="P79" s="662"/>
      <c r="Q79" s="662"/>
      <c r="R79" s="662"/>
      <c r="S79" s="662"/>
      <c r="T79" s="663"/>
      <c r="U79" s="658"/>
      <c r="V79" s="659"/>
      <c r="W79" s="659"/>
      <c r="X79" s="659"/>
      <c r="Y79" s="659"/>
      <c r="Z79" s="660"/>
      <c r="AA79" s="661"/>
      <c r="AB79" s="662"/>
      <c r="AC79" s="662"/>
      <c r="AD79" s="662"/>
      <c r="AE79" s="662"/>
      <c r="AF79" s="663"/>
      <c r="AG79" s="658"/>
      <c r="AH79" s="659"/>
      <c r="AI79" s="659"/>
      <c r="AJ79" s="659"/>
      <c r="AK79" s="659"/>
      <c r="AL79" s="660"/>
    </row>
    <row r="80" spans="1:38" x14ac:dyDescent="0.45">
      <c r="A80" s="1" t="s">
        <v>1019</v>
      </c>
      <c r="D80" s="180" t="s">
        <v>912</v>
      </c>
      <c r="E80" s="178"/>
      <c r="F80" s="178"/>
      <c r="G80" s="178"/>
      <c r="H80" s="178"/>
      <c r="I80" s="178"/>
      <c r="J80" s="178"/>
      <c r="K80" s="178"/>
      <c r="L80" s="178"/>
      <c r="M80" s="178"/>
      <c r="N80" s="179"/>
      <c r="O80" s="661">
        <v>47212460</v>
      </c>
      <c r="P80" s="662"/>
      <c r="Q80" s="662"/>
      <c r="R80" s="662"/>
      <c r="S80" s="662"/>
      <c r="T80" s="663"/>
      <c r="U80" s="658"/>
      <c r="V80" s="659"/>
      <c r="W80" s="659"/>
      <c r="X80" s="659"/>
      <c r="Y80" s="659"/>
      <c r="Z80" s="660"/>
      <c r="AA80" s="661">
        <v>9269619090</v>
      </c>
      <c r="AB80" s="662"/>
      <c r="AC80" s="662"/>
      <c r="AD80" s="662"/>
      <c r="AE80" s="662"/>
      <c r="AF80" s="663"/>
      <c r="AG80" s="658"/>
      <c r="AH80" s="659"/>
      <c r="AI80" s="659"/>
      <c r="AJ80" s="659"/>
      <c r="AK80" s="659"/>
      <c r="AL80" s="660"/>
    </row>
    <row r="81" spans="1:46" x14ac:dyDescent="0.45">
      <c r="A81" s="1" t="s">
        <v>1020</v>
      </c>
      <c r="D81" s="177" t="s">
        <v>1028</v>
      </c>
      <c r="E81" s="178"/>
      <c r="F81" s="178"/>
      <c r="G81" s="178"/>
      <c r="H81" s="178"/>
      <c r="I81" s="178"/>
      <c r="J81" s="178"/>
      <c r="K81" s="178"/>
      <c r="L81" s="178"/>
      <c r="M81" s="178"/>
      <c r="N81" s="179"/>
      <c r="O81" s="658"/>
      <c r="P81" s="659"/>
      <c r="Q81" s="659"/>
      <c r="R81" s="659"/>
      <c r="S81" s="659"/>
      <c r="T81" s="660"/>
      <c r="U81" s="658">
        <f>U9+U51+U68</f>
        <v>-6583624909</v>
      </c>
      <c r="V81" s="659"/>
      <c r="W81" s="659"/>
      <c r="X81" s="659"/>
      <c r="Y81" s="659"/>
      <c r="Z81" s="660"/>
      <c r="AA81" s="658"/>
      <c r="AB81" s="659"/>
      <c r="AC81" s="659"/>
      <c r="AD81" s="659"/>
      <c r="AE81" s="659"/>
      <c r="AF81" s="660"/>
      <c r="AG81" s="658">
        <f>AG9+AG51+AG68</f>
        <v>-349509240740</v>
      </c>
      <c r="AH81" s="659"/>
      <c r="AI81" s="659"/>
      <c r="AJ81" s="659"/>
      <c r="AK81" s="659"/>
      <c r="AL81" s="660"/>
    </row>
    <row r="82" spans="1:46" x14ac:dyDescent="0.45">
      <c r="A82" s="1" t="s">
        <v>1021</v>
      </c>
      <c r="D82" s="177" t="s">
        <v>1029</v>
      </c>
      <c r="E82" s="178"/>
      <c r="F82" s="178"/>
      <c r="G82" s="178"/>
      <c r="H82" s="178"/>
      <c r="I82" s="178"/>
      <c r="J82" s="178"/>
      <c r="K82" s="178"/>
      <c r="L82" s="178"/>
      <c r="M82" s="178"/>
      <c r="N82" s="179"/>
      <c r="O82" s="658"/>
      <c r="P82" s="659"/>
      <c r="Q82" s="659"/>
      <c r="R82" s="659"/>
      <c r="S82" s="659"/>
      <c r="T82" s="660"/>
      <c r="U82" s="661"/>
      <c r="V82" s="662"/>
      <c r="W82" s="662"/>
      <c r="X82" s="662"/>
      <c r="Y82" s="662"/>
      <c r="Z82" s="663"/>
      <c r="AA82" s="658"/>
      <c r="AB82" s="659"/>
      <c r="AC82" s="659"/>
      <c r="AD82" s="659"/>
      <c r="AE82" s="659"/>
      <c r="AF82" s="660"/>
      <c r="AG82" s="661"/>
      <c r="AH82" s="662"/>
      <c r="AI82" s="662"/>
      <c r="AJ82" s="662"/>
      <c r="AK82" s="662"/>
      <c r="AL82" s="663"/>
    </row>
    <row r="83" spans="1:46" x14ac:dyDescent="0.45">
      <c r="A83" s="1" t="s">
        <v>1022</v>
      </c>
      <c r="D83" s="177" t="s">
        <v>1030</v>
      </c>
      <c r="E83" s="178"/>
      <c r="F83" s="178"/>
      <c r="G83" s="178"/>
      <c r="H83" s="178"/>
      <c r="I83" s="178"/>
      <c r="J83" s="178"/>
      <c r="K83" s="178"/>
      <c r="L83" s="178"/>
      <c r="M83" s="178"/>
      <c r="N83" s="179"/>
      <c r="O83" s="658"/>
      <c r="P83" s="659"/>
      <c r="Q83" s="659"/>
      <c r="R83" s="659"/>
      <c r="S83" s="659"/>
      <c r="T83" s="660"/>
      <c r="U83" s="658">
        <f>U81+U82</f>
        <v>-6583624909</v>
      </c>
      <c r="V83" s="659"/>
      <c r="W83" s="659"/>
      <c r="X83" s="659"/>
      <c r="Y83" s="659"/>
      <c r="Z83" s="660"/>
      <c r="AA83" s="658"/>
      <c r="AB83" s="659"/>
      <c r="AC83" s="659"/>
      <c r="AD83" s="659"/>
      <c r="AE83" s="659"/>
      <c r="AF83" s="660"/>
      <c r="AG83" s="658">
        <f>AG81+AG82</f>
        <v>-349509240740</v>
      </c>
      <c r="AH83" s="659"/>
      <c r="AI83" s="659"/>
      <c r="AJ83" s="659"/>
      <c r="AK83" s="659"/>
      <c r="AL83" s="660"/>
    </row>
    <row r="84" spans="1:46" x14ac:dyDescent="0.45">
      <c r="A84" s="1" t="s">
        <v>1023</v>
      </c>
      <c r="D84" s="177" t="s">
        <v>1031</v>
      </c>
      <c r="E84" s="178"/>
      <c r="F84" s="178"/>
      <c r="G84" s="178"/>
      <c r="H84" s="178"/>
      <c r="I84" s="178"/>
      <c r="J84" s="178"/>
      <c r="K84" s="178"/>
      <c r="L84" s="178"/>
      <c r="M84" s="178"/>
      <c r="N84" s="179"/>
      <c r="O84" s="658"/>
      <c r="P84" s="659"/>
      <c r="Q84" s="659"/>
      <c r="R84" s="659"/>
      <c r="S84" s="659"/>
      <c r="T84" s="660"/>
      <c r="U84" s="661">
        <v>8289912266</v>
      </c>
      <c r="V84" s="662"/>
      <c r="W84" s="662"/>
      <c r="X84" s="662"/>
      <c r="Y84" s="662"/>
      <c r="Z84" s="663"/>
      <c r="AA84" s="658"/>
      <c r="AB84" s="659"/>
      <c r="AC84" s="659"/>
      <c r="AD84" s="659"/>
      <c r="AE84" s="659"/>
      <c r="AF84" s="660"/>
      <c r="AG84" s="661">
        <v>357799153006</v>
      </c>
      <c r="AH84" s="662"/>
      <c r="AI84" s="662"/>
      <c r="AJ84" s="662"/>
      <c r="AK84" s="662"/>
      <c r="AL84" s="663"/>
    </row>
    <row r="85" spans="1:46" x14ac:dyDescent="0.45">
      <c r="A85" s="1" t="s">
        <v>1024</v>
      </c>
      <c r="D85" s="177" t="s">
        <v>1032</v>
      </c>
      <c r="E85" s="178"/>
      <c r="F85" s="178"/>
      <c r="G85" s="178"/>
      <c r="H85" s="178"/>
      <c r="I85" s="178"/>
      <c r="J85" s="178"/>
      <c r="K85" s="178"/>
      <c r="L85" s="178"/>
      <c r="M85" s="178"/>
      <c r="N85" s="179"/>
      <c r="O85" s="658"/>
      <c r="P85" s="659"/>
      <c r="Q85" s="659"/>
      <c r="R85" s="659"/>
      <c r="S85" s="659"/>
      <c r="T85" s="660"/>
      <c r="U85" s="658">
        <f>U83+U84</f>
        <v>1706287357</v>
      </c>
      <c r="V85" s="659"/>
      <c r="W85" s="659"/>
      <c r="X85" s="659"/>
      <c r="Y85" s="659"/>
      <c r="Z85" s="660"/>
      <c r="AA85" s="658"/>
      <c r="AB85" s="659"/>
      <c r="AC85" s="659"/>
      <c r="AD85" s="659"/>
      <c r="AE85" s="659"/>
      <c r="AF85" s="660"/>
      <c r="AG85" s="658">
        <f>AG83+AG84</f>
        <v>8289912266</v>
      </c>
      <c r="AH85" s="659"/>
      <c r="AI85" s="659"/>
      <c r="AJ85" s="659"/>
      <c r="AK85" s="659"/>
      <c r="AL85" s="660"/>
    </row>
    <row r="86" spans="1:46" ht="7.5" customHeight="1" x14ac:dyDescent="0.45">
      <c r="A86" s="25"/>
      <c r="B86" s="24"/>
      <c r="C86" s="23"/>
      <c r="D86" s="23"/>
      <c r="E86" s="194"/>
      <c r="F86" s="194"/>
      <c r="G86" s="194"/>
      <c r="H86" s="194"/>
      <c r="I86" s="194"/>
      <c r="J86" s="194"/>
      <c r="K86" s="194"/>
      <c r="L86" s="194"/>
      <c r="M86" s="194"/>
      <c r="N86" s="194"/>
      <c r="O86" s="194"/>
      <c r="P86" s="196"/>
      <c r="Q86" s="196"/>
      <c r="R86" s="196"/>
      <c r="S86" s="196"/>
      <c r="T86" s="196"/>
      <c r="U86" s="196"/>
      <c r="V86" s="196"/>
      <c r="W86" s="196"/>
      <c r="X86" s="196"/>
      <c r="Y86" s="196"/>
      <c r="Z86" s="196"/>
      <c r="AA86" s="196"/>
      <c r="AB86" s="196"/>
      <c r="AC86" s="196"/>
      <c r="AD86" s="196"/>
      <c r="AE86" s="196"/>
      <c r="AF86" s="196"/>
      <c r="AG86" s="195"/>
      <c r="AJ86"/>
      <c r="AK86"/>
      <c r="AL86"/>
      <c r="AM86"/>
      <c r="AN86"/>
      <c r="AO86"/>
      <c r="AP86"/>
      <c r="AQ86"/>
      <c r="AR86"/>
      <c r="AS86"/>
    </row>
    <row r="87" spans="1:46" ht="26.25" customHeight="1" x14ac:dyDescent="0.45">
      <c r="A87" s="25"/>
      <c r="B87" s="24"/>
      <c r="C87" s="23"/>
      <c r="D87" s="46"/>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111" t="s">
        <v>219</v>
      </c>
      <c r="AN87" s="46"/>
      <c r="AO87" s="46"/>
      <c r="AP87" s="46"/>
      <c r="AQ87" s="46"/>
      <c r="AR87" s="46"/>
      <c r="AS87" s="46"/>
      <c r="AT87" s="26"/>
    </row>
    <row r="90" spans="1:46" ht="105" customHeight="1" x14ac:dyDescent="0.45">
      <c r="B90" s="242" t="s">
        <v>1035</v>
      </c>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4"/>
    </row>
  </sheetData>
  <protectedRanges>
    <protectedRange sqref="O25:T46 AA25:AF46 U47:Z50 AG47:AL50 O53:T59 AA53:AF59 O61:T67 AA61:AF67 O70:T74 AA70:AF74 O76:T80 AA76:AF80 U82 U84 AG82 AG84 O12:T23 AA12:AF23" name="범위3"/>
  </protectedRanges>
  <mergeCells count="320">
    <mergeCell ref="B90:AL90"/>
    <mergeCell ref="B2:AL2"/>
    <mergeCell ref="E87:AL87"/>
    <mergeCell ref="O84:T84"/>
    <mergeCell ref="U84:Z84"/>
    <mergeCell ref="AA84:AF84"/>
    <mergeCell ref="AG84:AL84"/>
    <mergeCell ref="O85:T85"/>
    <mergeCell ref="U85:Z85"/>
    <mergeCell ref="AA85:AF85"/>
    <mergeCell ref="AG85:AL85"/>
    <mergeCell ref="O82:T82"/>
    <mergeCell ref="U82:Z82"/>
    <mergeCell ref="AA82:AF82"/>
    <mergeCell ref="AG82:AL82"/>
    <mergeCell ref="O83:T83"/>
    <mergeCell ref="U83:Z83"/>
    <mergeCell ref="AA83:AF83"/>
    <mergeCell ref="AG83:AL83"/>
    <mergeCell ref="O80:T80"/>
    <mergeCell ref="U80:Z80"/>
    <mergeCell ref="AA80:AF80"/>
    <mergeCell ref="AG80:AL80"/>
    <mergeCell ref="O81:T81"/>
    <mergeCell ref="U81:Z81"/>
    <mergeCell ref="AA81:AF81"/>
    <mergeCell ref="AG81:AL81"/>
    <mergeCell ref="O78:T78"/>
    <mergeCell ref="U78:Z78"/>
    <mergeCell ref="AA78:AF78"/>
    <mergeCell ref="AG78:AL78"/>
    <mergeCell ref="O79:T79"/>
    <mergeCell ref="U79:Z79"/>
    <mergeCell ref="AA79:AF79"/>
    <mergeCell ref="AG79:AL79"/>
    <mergeCell ref="O76:T76"/>
    <mergeCell ref="U76:Z76"/>
    <mergeCell ref="AA76:AF76"/>
    <mergeCell ref="AG76:AL76"/>
    <mergeCell ref="O77:T77"/>
    <mergeCell ref="U77:Z77"/>
    <mergeCell ref="AA77:AF77"/>
    <mergeCell ref="AG77:AL77"/>
    <mergeCell ref="O74:T74"/>
    <mergeCell ref="U74:Z74"/>
    <mergeCell ref="AA74:AF74"/>
    <mergeCell ref="AG74:AL74"/>
    <mergeCell ref="O75:T75"/>
    <mergeCell ref="U75:Z75"/>
    <mergeCell ref="AA75:AF75"/>
    <mergeCell ref="AG75:AL75"/>
    <mergeCell ref="O72:T72"/>
    <mergeCell ref="U72:Z72"/>
    <mergeCell ref="AA72:AF72"/>
    <mergeCell ref="AG72:AL72"/>
    <mergeCell ref="O73:T73"/>
    <mergeCell ref="U73:Z73"/>
    <mergeCell ref="AA73:AF73"/>
    <mergeCell ref="AG73:AL73"/>
    <mergeCell ref="O70:T70"/>
    <mergeCell ref="U70:Z70"/>
    <mergeCell ref="AA70:AF70"/>
    <mergeCell ref="AG70:AL70"/>
    <mergeCell ref="O71:T71"/>
    <mergeCell ref="U71:Z71"/>
    <mergeCell ref="AA71:AF71"/>
    <mergeCell ref="AG71:AL71"/>
    <mergeCell ref="O68:T68"/>
    <mergeCell ref="U68:Z68"/>
    <mergeCell ref="AA68:AF68"/>
    <mergeCell ref="AG68:AL68"/>
    <mergeCell ref="O69:T69"/>
    <mergeCell ref="U69:Z69"/>
    <mergeCell ref="AA69:AF69"/>
    <mergeCell ref="AG69:AL69"/>
    <mergeCell ref="O66:T66"/>
    <mergeCell ref="U66:Z66"/>
    <mergeCell ref="AA66:AF66"/>
    <mergeCell ref="AG66:AL66"/>
    <mergeCell ref="O67:T67"/>
    <mergeCell ref="U67:Z67"/>
    <mergeCell ref="AA67:AF67"/>
    <mergeCell ref="AG67:AL67"/>
    <mergeCell ref="O64:T64"/>
    <mergeCell ref="U64:Z64"/>
    <mergeCell ref="AA64:AF64"/>
    <mergeCell ref="AG64:AL64"/>
    <mergeCell ref="O65:T65"/>
    <mergeCell ref="U65:Z65"/>
    <mergeCell ref="AA65:AF65"/>
    <mergeCell ref="AG65:AL65"/>
    <mergeCell ref="O62:T62"/>
    <mergeCell ref="U62:Z62"/>
    <mergeCell ref="AA62:AF62"/>
    <mergeCell ref="AG62:AL62"/>
    <mergeCell ref="O63:T63"/>
    <mergeCell ref="U63:Z63"/>
    <mergeCell ref="AA63:AF63"/>
    <mergeCell ref="AG63:AL63"/>
    <mergeCell ref="O60:T60"/>
    <mergeCell ref="U60:Z60"/>
    <mergeCell ref="AA60:AF60"/>
    <mergeCell ref="AG60:AL60"/>
    <mergeCell ref="O61:T61"/>
    <mergeCell ref="U61:Z61"/>
    <mergeCell ref="AA61:AF61"/>
    <mergeCell ref="AG61:AL61"/>
    <mergeCell ref="O58:T58"/>
    <mergeCell ref="U58:Z58"/>
    <mergeCell ref="AA58:AF58"/>
    <mergeCell ref="AG58:AL58"/>
    <mergeCell ref="O59:T59"/>
    <mergeCell ref="U59:Z59"/>
    <mergeCell ref="AA59:AF59"/>
    <mergeCell ref="AG59:AL59"/>
    <mergeCell ref="O56:T56"/>
    <mergeCell ref="U56:Z56"/>
    <mergeCell ref="AA56:AF56"/>
    <mergeCell ref="AG56:AL56"/>
    <mergeCell ref="O57:T57"/>
    <mergeCell ref="U57:Z57"/>
    <mergeCell ref="AA57:AF57"/>
    <mergeCell ref="AG57:AL57"/>
    <mergeCell ref="O54:T54"/>
    <mergeCell ref="U54:Z54"/>
    <mergeCell ref="AA54:AF54"/>
    <mergeCell ref="AG54:AL54"/>
    <mergeCell ref="O55:T55"/>
    <mergeCell ref="U55:Z55"/>
    <mergeCell ref="AA55:AF55"/>
    <mergeCell ref="AG55:AL55"/>
    <mergeCell ref="O52:T52"/>
    <mergeCell ref="U52:Z52"/>
    <mergeCell ref="AA52:AF52"/>
    <mergeCell ref="AG52:AL52"/>
    <mergeCell ref="O53:T53"/>
    <mergeCell ref="U53:Z53"/>
    <mergeCell ref="AA53:AF53"/>
    <mergeCell ref="AG53:AL53"/>
    <mergeCell ref="O50:T50"/>
    <mergeCell ref="U50:Z50"/>
    <mergeCell ref="AA50:AF50"/>
    <mergeCell ref="AG50:AL50"/>
    <mergeCell ref="O51:T51"/>
    <mergeCell ref="U51:Z51"/>
    <mergeCell ref="AA51:AF51"/>
    <mergeCell ref="AG51:AL51"/>
    <mergeCell ref="O48:T48"/>
    <mergeCell ref="U48:Z48"/>
    <mergeCell ref="AA48:AF48"/>
    <mergeCell ref="AG48:AL48"/>
    <mergeCell ref="O49:T49"/>
    <mergeCell ref="U49:Z49"/>
    <mergeCell ref="AA49:AF49"/>
    <mergeCell ref="AG49:AL49"/>
    <mergeCell ref="O46:T46"/>
    <mergeCell ref="U46:Z46"/>
    <mergeCell ref="AA46:AF46"/>
    <mergeCell ref="AG46:AL46"/>
    <mergeCell ref="O47:T47"/>
    <mergeCell ref="U47:Z47"/>
    <mergeCell ref="AA47:AF47"/>
    <mergeCell ref="AG47:AL47"/>
    <mergeCell ref="O44:T44"/>
    <mergeCell ref="U44:Z44"/>
    <mergeCell ref="AA44:AF44"/>
    <mergeCell ref="AG44:AL44"/>
    <mergeCell ref="O45:T45"/>
    <mergeCell ref="U45:Z45"/>
    <mergeCell ref="AA45:AF45"/>
    <mergeCell ref="AG45:AL45"/>
    <mergeCell ref="O42:T42"/>
    <mergeCell ref="U42:Z42"/>
    <mergeCell ref="AA42:AF42"/>
    <mergeCell ref="AG42:AL42"/>
    <mergeCell ref="O43:T43"/>
    <mergeCell ref="U43:Z43"/>
    <mergeCell ref="AA43:AF43"/>
    <mergeCell ref="AG43:AL43"/>
    <mergeCell ref="O40:T40"/>
    <mergeCell ref="U40:Z40"/>
    <mergeCell ref="AA40:AF40"/>
    <mergeCell ref="AG40:AL40"/>
    <mergeCell ref="O41:T41"/>
    <mergeCell ref="U41:Z41"/>
    <mergeCell ref="AA41:AF41"/>
    <mergeCell ref="AG41:AL41"/>
    <mergeCell ref="O38:T38"/>
    <mergeCell ref="U38:Z38"/>
    <mergeCell ref="AA38:AF38"/>
    <mergeCell ref="AG38:AL38"/>
    <mergeCell ref="O39:T39"/>
    <mergeCell ref="U39:Z39"/>
    <mergeCell ref="AA39:AF39"/>
    <mergeCell ref="AG39:AL39"/>
    <mergeCell ref="O36:T36"/>
    <mergeCell ref="U36:Z36"/>
    <mergeCell ref="AA36:AF36"/>
    <mergeCell ref="AG36:AL36"/>
    <mergeCell ref="O37:T37"/>
    <mergeCell ref="U37:Z37"/>
    <mergeCell ref="AA37:AF37"/>
    <mergeCell ref="AG37:AL37"/>
    <mergeCell ref="O34:T34"/>
    <mergeCell ref="U34:Z34"/>
    <mergeCell ref="AA34:AF34"/>
    <mergeCell ref="AG34:AL34"/>
    <mergeCell ref="O35:T35"/>
    <mergeCell ref="U35:Z35"/>
    <mergeCell ref="AA35:AF35"/>
    <mergeCell ref="AG35:AL35"/>
    <mergeCell ref="O32:T32"/>
    <mergeCell ref="U32:Z32"/>
    <mergeCell ref="AA32:AF32"/>
    <mergeCell ref="AG32:AL32"/>
    <mergeCell ref="O33:T33"/>
    <mergeCell ref="U33:Z33"/>
    <mergeCell ref="AA33:AF33"/>
    <mergeCell ref="AG33:AL33"/>
    <mergeCell ref="O30:T30"/>
    <mergeCell ref="U30:Z30"/>
    <mergeCell ref="AA30:AF30"/>
    <mergeCell ref="AG30:AL30"/>
    <mergeCell ref="O31:T31"/>
    <mergeCell ref="U31:Z31"/>
    <mergeCell ref="AA31:AF31"/>
    <mergeCell ref="AG31:AL31"/>
    <mergeCell ref="O28:T28"/>
    <mergeCell ref="U28:Z28"/>
    <mergeCell ref="AA28:AF28"/>
    <mergeCell ref="AG28:AL28"/>
    <mergeCell ref="O29:T29"/>
    <mergeCell ref="U29:Z29"/>
    <mergeCell ref="AA29:AF29"/>
    <mergeCell ref="AG29:AL29"/>
    <mergeCell ref="O26:T26"/>
    <mergeCell ref="U26:Z26"/>
    <mergeCell ref="AA26:AF26"/>
    <mergeCell ref="AG26:AL26"/>
    <mergeCell ref="O27:T27"/>
    <mergeCell ref="U27:Z27"/>
    <mergeCell ref="AA27:AF27"/>
    <mergeCell ref="AG27:AL27"/>
    <mergeCell ref="O24:T24"/>
    <mergeCell ref="U24:Z24"/>
    <mergeCell ref="AA24:AF24"/>
    <mergeCell ref="AG24:AL24"/>
    <mergeCell ref="O25:T25"/>
    <mergeCell ref="U25:Z25"/>
    <mergeCell ref="AA25:AF25"/>
    <mergeCell ref="AG25:AL25"/>
    <mergeCell ref="O20:T20"/>
    <mergeCell ref="U20:Z20"/>
    <mergeCell ref="AA20:AF20"/>
    <mergeCell ref="AG20:AL20"/>
    <mergeCell ref="O23:T23"/>
    <mergeCell ref="U23:Z23"/>
    <mergeCell ref="AA23:AF23"/>
    <mergeCell ref="AG23:AL23"/>
    <mergeCell ref="O22:T22"/>
    <mergeCell ref="U22:Z22"/>
    <mergeCell ref="AA22:AF22"/>
    <mergeCell ref="AG22:AL22"/>
    <mergeCell ref="O21:T21"/>
    <mergeCell ref="U21:Z21"/>
    <mergeCell ref="AA21:AF21"/>
    <mergeCell ref="AG21:AL21"/>
    <mergeCell ref="O18:T18"/>
    <mergeCell ref="U18:Z18"/>
    <mergeCell ref="AA18:AF18"/>
    <mergeCell ref="AG18:AL18"/>
    <mergeCell ref="O19:T19"/>
    <mergeCell ref="U19:Z19"/>
    <mergeCell ref="AA19:AF19"/>
    <mergeCell ref="AG19:AL19"/>
    <mergeCell ref="O16:T16"/>
    <mergeCell ref="U16:Z16"/>
    <mergeCell ref="AA16:AF16"/>
    <mergeCell ref="AG16:AL16"/>
    <mergeCell ref="O17:T17"/>
    <mergeCell ref="U17:Z17"/>
    <mergeCell ref="AA17:AF17"/>
    <mergeCell ref="AG17:AL17"/>
    <mergeCell ref="O14:T14"/>
    <mergeCell ref="U14:Z14"/>
    <mergeCell ref="AA14:AF14"/>
    <mergeCell ref="AG14:AL14"/>
    <mergeCell ref="O15:T15"/>
    <mergeCell ref="U15:Z15"/>
    <mergeCell ref="AA15:AF15"/>
    <mergeCell ref="AG15:AL15"/>
    <mergeCell ref="O12:T12"/>
    <mergeCell ref="U12:Z12"/>
    <mergeCell ref="AA12:AF12"/>
    <mergeCell ref="AG12:AL12"/>
    <mergeCell ref="O13:T13"/>
    <mergeCell ref="U13:Z13"/>
    <mergeCell ref="AA13:AF13"/>
    <mergeCell ref="AG13:AL13"/>
    <mergeCell ref="O10:T10"/>
    <mergeCell ref="U10:Z10"/>
    <mergeCell ref="AA10:AF10"/>
    <mergeCell ref="AG10:AL10"/>
    <mergeCell ref="O11:T11"/>
    <mergeCell ref="U11:Z11"/>
    <mergeCell ref="AA11:AF11"/>
    <mergeCell ref="AG11:AL11"/>
    <mergeCell ref="AI6:AL6"/>
    <mergeCell ref="D7:N8"/>
    <mergeCell ref="O8:Z8"/>
    <mergeCell ref="AA8:AL8"/>
    <mergeCell ref="O9:T9"/>
    <mergeCell ref="U9:Z9"/>
    <mergeCell ref="AA9:AF9"/>
    <mergeCell ref="AG9:AL9"/>
    <mergeCell ref="D1:AK1"/>
    <mergeCell ref="V4:X4"/>
    <mergeCell ref="AC4:AE4"/>
    <mergeCell ref="V5:X5"/>
    <mergeCell ref="AC5:AE5"/>
  </mergeCells>
  <phoneticPr fontId="2" type="noConversion"/>
  <pageMargins left="0.47244094488188981" right="0.47244094488188981" top="0.74803149606299213" bottom="0.74803149606299213" header="0.31496062992125984" footer="0.31496062992125984"/>
  <pageSetup paperSize="9" scale="74" orientation="portrait" blackAndWhite="1" r:id="rId1"/>
  <rowBreaks count="1" manualBreakCount="1">
    <brk id="59" min="1" max="3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1"/>
  <dimension ref="A1:AT24"/>
  <sheetViews>
    <sheetView showGridLines="0" view="pageBreakPreview" zoomScaleNormal="100" zoomScaleSheetLayoutView="100" workbookViewId="0">
      <selection activeCell="AB11" sqref="AB11:AE11"/>
    </sheetView>
  </sheetViews>
  <sheetFormatPr defaultRowHeight="17" x14ac:dyDescent="0.45"/>
  <cols>
    <col min="1" max="1" width="9" style="1" customWidth="1"/>
    <col min="2" max="3" width="1.08203125" style="1" customWidth="1"/>
    <col min="4" max="12" width="3.25" style="1" customWidth="1"/>
    <col min="13" max="15" width="3.75" style="1" customWidth="1"/>
    <col min="16" max="31" width="3.08203125" style="1" customWidth="1"/>
    <col min="32" max="34" width="3.75" style="1" customWidth="1"/>
    <col min="35" max="37" width="4.33203125" style="1" customWidth="1"/>
    <col min="38" max="38" width="3.08203125" style="1" customWidth="1"/>
    <col min="39" max="43" width="9" style="1"/>
  </cols>
  <sheetData>
    <row r="1" spans="1:39"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37"/>
    </row>
    <row r="2" spans="1:39" ht="20.25" customHeight="1" x14ac:dyDescent="0.45">
      <c r="A2" s="106"/>
      <c r="B2" s="502" t="s">
        <v>856</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row>
    <row r="4" spans="1:39" x14ac:dyDescent="0.45">
      <c r="J4" s="29" t="s">
        <v>426</v>
      </c>
      <c r="L4" s="29" t="s">
        <v>427</v>
      </c>
      <c r="M4" s="174">
        <f>'5부.Ⅱ'!M4</f>
        <v>4</v>
      </c>
      <c r="N4" s="138" t="s">
        <v>428</v>
      </c>
      <c r="O4" s="175"/>
      <c r="P4" s="138" t="s">
        <v>106</v>
      </c>
      <c r="Q4" s="45"/>
      <c r="R4" s="138"/>
      <c r="S4" s="138" t="s">
        <v>671</v>
      </c>
      <c r="T4" s="166"/>
      <c r="U4" s="138"/>
      <c r="V4" s="655" t="str">
        <f>'5부.Ⅱ'!V4</f>
        <v>2021.06.01</v>
      </c>
      <c r="W4" s="655"/>
      <c r="X4" s="655"/>
      <c r="Y4" s="138"/>
      <c r="Z4" s="138" t="s">
        <v>672</v>
      </c>
      <c r="AA4" s="138"/>
      <c r="AB4" s="166"/>
      <c r="AC4" s="655" t="str">
        <f>'5부.Ⅱ'!AC4</f>
        <v>2021.11.30</v>
      </c>
      <c r="AD4" s="655"/>
      <c r="AE4" s="655"/>
      <c r="AF4" s="166"/>
      <c r="AG4" s="138"/>
      <c r="AH4" s="29"/>
      <c r="AI4" s="29"/>
      <c r="AJ4" s="29"/>
      <c r="AK4" s="29"/>
      <c r="AL4" s="29"/>
    </row>
    <row r="5" spans="1:39" x14ac:dyDescent="0.45">
      <c r="J5" s="29" t="s">
        <v>432</v>
      </c>
      <c r="L5" s="29" t="s">
        <v>427</v>
      </c>
      <c r="M5" s="140">
        <f>'5부.Ⅱ'!M5</f>
        <v>3</v>
      </c>
      <c r="N5" s="138" t="s">
        <v>428</v>
      </c>
      <c r="O5" s="175"/>
      <c r="P5" s="138" t="s">
        <v>106</v>
      </c>
      <c r="Q5" s="45"/>
      <c r="R5" s="138"/>
      <c r="S5" s="138" t="s">
        <v>671</v>
      </c>
      <c r="T5" s="166"/>
      <c r="U5" s="138"/>
      <c r="V5" s="656" t="str">
        <f>'5부.Ⅱ'!V5</f>
        <v>2020.12.01</v>
      </c>
      <c r="W5" s="656"/>
      <c r="X5" s="656"/>
      <c r="Y5" s="138"/>
      <c r="Z5" s="138" t="s">
        <v>672</v>
      </c>
      <c r="AA5" s="138"/>
      <c r="AB5" s="166"/>
      <c r="AC5" s="656" t="str">
        <f>'5부.Ⅱ'!AC5</f>
        <v>2021.05.31</v>
      </c>
      <c r="AD5" s="656"/>
      <c r="AE5" s="656"/>
      <c r="AF5" s="166"/>
      <c r="AG5" s="138"/>
      <c r="AH5" s="29"/>
      <c r="AI5" s="29"/>
      <c r="AJ5" s="29"/>
      <c r="AK5" s="29"/>
      <c r="AL5" s="29"/>
    </row>
    <row r="6" spans="1:39" ht="17.25" customHeight="1" x14ac:dyDescent="0.4">
      <c r="B6" s="49"/>
      <c r="C6" s="191"/>
      <c r="D6" s="47" t="s">
        <v>433</v>
      </c>
      <c r="E6" s="142"/>
      <c r="F6" s="142"/>
      <c r="G6" s="47" t="str">
        <f>표지!E28</f>
        <v>이에스알켄달스퀘어위탁관리부동산투자회사(주)</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54"/>
      <c r="AH6" s="143"/>
      <c r="AI6" s="629" t="s">
        <v>28</v>
      </c>
      <c r="AJ6" s="629"/>
      <c r="AK6" s="629"/>
      <c r="AL6" s="183"/>
      <c r="AM6" s="16"/>
    </row>
    <row r="7" spans="1:39" ht="30" customHeight="1" x14ac:dyDescent="0.4">
      <c r="A7" s="49"/>
      <c r="B7" s="49"/>
      <c r="C7" s="678" t="s">
        <v>63</v>
      </c>
      <c r="D7" s="678"/>
      <c r="E7" s="678"/>
      <c r="F7" s="678"/>
      <c r="G7" s="678"/>
      <c r="H7" s="678"/>
      <c r="I7" s="678" t="s">
        <v>861</v>
      </c>
      <c r="J7" s="678"/>
      <c r="K7" s="678"/>
      <c r="L7" s="678"/>
      <c r="M7" s="678" t="s">
        <v>862</v>
      </c>
      <c r="N7" s="678"/>
      <c r="O7" s="678"/>
      <c r="P7" s="678" t="s">
        <v>863</v>
      </c>
      <c r="Q7" s="678"/>
      <c r="R7" s="678"/>
      <c r="S7" s="678"/>
      <c r="T7" s="678" t="s">
        <v>866</v>
      </c>
      <c r="U7" s="539"/>
      <c r="V7" s="539"/>
      <c r="W7" s="539"/>
      <c r="X7" s="678" t="s">
        <v>864</v>
      </c>
      <c r="Y7" s="678"/>
      <c r="Z7" s="678"/>
      <c r="AA7" s="678"/>
      <c r="AB7" s="678" t="s">
        <v>296</v>
      </c>
      <c r="AC7" s="678"/>
      <c r="AD7" s="678"/>
      <c r="AE7" s="678"/>
      <c r="AF7" s="679" t="s">
        <v>865</v>
      </c>
      <c r="AG7" s="679"/>
      <c r="AH7" s="679"/>
      <c r="AI7" s="679" t="s">
        <v>202</v>
      </c>
      <c r="AJ7" s="679"/>
      <c r="AK7" s="679"/>
      <c r="AL7" s="16"/>
      <c r="AM7" s="29"/>
    </row>
    <row r="8" spans="1:39" ht="30" customHeight="1" x14ac:dyDescent="0.4">
      <c r="A8" s="49"/>
      <c r="B8" s="49"/>
      <c r="C8" s="677" t="s">
        <v>1208</v>
      </c>
      <c r="D8" s="339"/>
      <c r="E8" s="339"/>
      <c r="F8" s="339"/>
      <c r="G8" s="339"/>
      <c r="H8" s="339"/>
      <c r="I8" s="537">
        <v>48200000000</v>
      </c>
      <c r="J8" s="537"/>
      <c r="K8" s="537"/>
      <c r="L8" s="537"/>
      <c r="M8" s="537">
        <v>192541961760</v>
      </c>
      <c r="N8" s="537"/>
      <c r="O8" s="537"/>
      <c r="P8" s="537">
        <v>0</v>
      </c>
      <c r="Q8" s="537"/>
      <c r="R8" s="537"/>
      <c r="S8" s="537"/>
      <c r="T8" s="322">
        <v>0</v>
      </c>
      <c r="U8" s="322"/>
      <c r="V8" s="322"/>
      <c r="W8" s="322"/>
      <c r="X8" s="322">
        <v>-1446625965</v>
      </c>
      <c r="Y8" s="322"/>
      <c r="Z8" s="322"/>
      <c r="AA8" s="322"/>
      <c r="AB8" s="322"/>
      <c r="AC8" s="322"/>
      <c r="AD8" s="322"/>
      <c r="AE8" s="322"/>
      <c r="AF8" s="322"/>
      <c r="AG8" s="322"/>
      <c r="AH8" s="322"/>
      <c r="AI8" s="675">
        <v>239295335795</v>
      </c>
      <c r="AJ8" s="675"/>
      <c r="AK8" s="675"/>
    </row>
    <row r="9" spans="1:39" ht="30" customHeight="1" x14ac:dyDescent="0.4">
      <c r="A9" s="49"/>
      <c r="B9" s="49"/>
      <c r="C9" s="674" t="s">
        <v>1128</v>
      </c>
      <c r="D9" s="674"/>
      <c r="E9" s="674"/>
      <c r="F9" s="674"/>
      <c r="G9" s="674"/>
      <c r="H9" s="674"/>
      <c r="I9" s="537">
        <v>71459000000</v>
      </c>
      <c r="J9" s="537"/>
      <c r="K9" s="537"/>
      <c r="L9" s="537"/>
      <c r="M9" s="537">
        <v>277064431350</v>
      </c>
      <c r="N9" s="537"/>
      <c r="O9" s="537"/>
      <c r="P9" s="537">
        <v>0</v>
      </c>
      <c r="Q9" s="537"/>
      <c r="R9" s="537"/>
      <c r="S9" s="537"/>
      <c r="T9" s="322">
        <v>0</v>
      </c>
      <c r="U9" s="322"/>
      <c r="V9" s="322"/>
      <c r="W9" s="322"/>
      <c r="X9" s="322">
        <v>0</v>
      </c>
      <c r="Y9" s="322"/>
      <c r="Z9" s="322"/>
      <c r="AA9" s="322"/>
      <c r="AB9" s="322"/>
      <c r="AC9" s="322"/>
      <c r="AD9" s="322"/>
      <c r="AE9" s="322"/>
      <c r="AF9" s="322"/>
      <c r="AG9" s="322"/>
      <c r="AH9" s="322"/>
      <c r="AI9" s="675">
        <v>348523431350</v>
      </c>
      <c r="AJ9" s="675"/>
      <c r="AK9" s="675"/>
    </row>
    <row r="10" spans="1:39" ht="30" customHeight="1" x14ac:dyDescent="0.4">
      <c r="A10" s="49"/>
      <c r="B10" s="49"/>
      <c r="C10" s="674" t="s">
        <v>1179</v>
      </c>
      <c r="D10" s="674"/>
      <c r="E10" s="674"/>
      <c r="F10" s="674"/>
      <c r="G10" s="674"/>
      <c r="H10" s="674"/>
      <c r="I10" s="537">
        <v>23600000000</v>
      </c>
      <c r="J10" s="537"/>
      <c r="K10" s="537"/>
      <c r="L10" s="537"/>
      <c r="M10" s="537">
        <v>93901949560</v>
      </c>
      <c r="N10" s="537"/>
      <c r="O10" s="537"/>
      <c r="P10" s="537">
        <v>0</v>
      </c>
      <c r="Q10" s="537"/>
      <c r="R10" s="537"/>
      <c r="S10" s="537"/>
      <c r="T10" s="322">
        <v>0</v>
      </c>
      <c r="U10" s="322"/>
      <c r="V10" s="322"/>
      <c r="W10" s="322"/>
      <c r="X10" s="322">
        <v>0</v>
      </c>
      <c r="Y10" s="322"/>
      <c r="Z10" s="322"/>
      <c r="AA10" s="322"/>
      <c r="AB10" s="322"/>
      <c r="AC10" s="322"/>
      <c r="AD10" s="322"/>
      <c r="AE10" s="322"/>
      <c r="AF10" s="322"/>
      <c r="AG10" s="322"/>
      <c r="AH10" s="322"/>
      <c r="AI10" s="675">
        <v>117501949560</v>
      </c>
      <c r="AJ10" s="675"/>
      <c r="AK10" s="675"/>
    </row>
    <row r="11" spans="1:39" ht="30" customHeight="1" x14ac:dyDescent="0.4">
      <c r="A11" s="49"/>
      <c r="B11" s="49"/>
      <c r="C11" s="674" t="s">
        <v>1180</v>
      </c>
      <c r="D11" s="674"/>
      <c r="E11" s="674"/>
      <c r="F11" s="674"/>
      <c r="G11" s="674"/>
      <c r="H11" s="674"/>
      <c r="I11" s="537"/>
      <c r="J11" s="537"/>
      <c r="K11" s="537"/>
      <c r="L11" s="537"/>
      <c r="M11" s="537">
        <v>-21658000000</v>
      </c>
      <c r="N11" s="537"/>
      <c r="O11" s="537"/>
      <c r="P11" s="537">
        <v>0</v>
      </c>
      <c r="Q11" s="537"/>
      <c r="R11" s="537"/>
      <c r="S11" s="537"/>
      <c r="T11" s="322">
        <v>0</v>
      </c>
      <c r="U11" s="322"/>
      <c r="V11" s="322"/>
      <c r="W11" s="322"/>
      <c r="X11" s="322">
        <v>21658000000</v>
      </c>
      <c r="Y11" s="322"/>
      <c r="Z11" s="322"/>
      <c r="AA11" s="322"/>
      <c r="AB11" s="322"/>
      <c r="AC11" s="322"/>
      <c r="AD11" s="322"/>
      <c r="AE11" s="322"/>
      <c r="AF11" s="322"/>
      <c r="AG11" s="322"/>
      <c r="AH11" s="322"/>
      <c r="AI11" s="675">
        <v>0</v>
      </c>
      <c r="AJ11" s="675"/>
      <c r="AK11" s="675"/>
    </row>
    <row r="12" spans="1:39" ht="30" customHeight="1" x14ac:dyDescent="0.4">
      <c r="A12" s="49"/>
      <c r="B12" s="49"/>
      <c r="C12" s="674" t="s">
        <v>1129</v>
      </c>
      <c r="D12" s="674"/>
      <c r="E12" s="674"/>
      <c r="F12" s="674"/>
      <c r="G12" s="674"/>
      <c r="H12" s="674"/>
      <c r="I12" s="537">
        <v>0</v>
      </c>
      <c r="J12" s="537"/>
      <c r="K12" s="537"/>
      <c r="L12" s="537"/>
      <c r="M12" s="537">
        <v>0</v>
      </c>
      <c r="N12" s="537"/>
      <c r="O12" s="537"/>
      <c r="P12" s="537">
        <v>0</v>
      </c>
      <c r="Q12" s="537"/>
      <c r="R12" s="537"/>
      <c r="S12" s="537"/>
      <c r="T12" s="322">
        <v>0</v>
      </c>
      <c r="U12" s="322"/>
      <c r="V12" s="322"/>
      <c r="W12" s="322"/>
      <c r="X12" s="322">
        <v>-496229966</v>
      </c>
      <c r="Y12" s="322"/>
      <c r="Z12" s="322"/>
      <c r="AA12" s="322"/>
      <c r="AB12" s="322"/>
      <c r="AC12" s="322"/>
      <c r="AD12" s="322"/>
      <c r="AE12" s="322"/>
      <c r="AF12" s="322"/>
      <c r="AG12" s="322"/>
      <c r="AH12" s="322"/>
      <c r="AI12" s="675">
        <v>-496229966</v>
      </c>
      <c r="AJ12" s="675"/>
      <c r="AK12" s="675"/>
    </row>
    <row r="13" spans="1:39" ht="30" customHeight="1" x14ac:dyDescent="0.4">
      <c r="A13" s="49"/>
      <c r="B13" s="49"/>
      <c r="C13" s="676" t="s">
        <v>1209</v>
      </c>
      <c r="D13" s="674"/>
      <c r="E13" s="674"/>
      <c r="F13" s="674"/>
      <c r="G13" s="674"/>
      <c r="H13" s="674"/>
      <c r="I13" s="537">
        <v>143259000000</v>
      </c>
      <c r="J13" s="537"/>
      <c r="K13" s="537"/>
      <c r="L13" s="537"/>
      <c r="M13" s="537">
        <v>541850342670</v>
      </c>
      <c r="N13" s="537"/>
      <c r="O13" s="537"/>
      <c r="P13" s="537">
        <v>0</v>
      </c>
      <c r="Q13" s="537"/>
      <c r="R13" s="537"/>
      <c r="S13" s="537"/>
      <c r="T13" s="322">
        <v>0</v>
      </c>
      <c r="U13" s="322"/>
      <c r="V13" s="322"/>
      <c r="W13" s="322"/>
      <c r="X13" s="322">
        <v>19715144069</v>
      </c>
      <c r="Y13" s="322"/>
      <c r="Z13" s="322"/>
      <c r="AA13" s="322"/>
      <c r="AB13" s="322"/>
      <c r="AC13" s="322"/>
      <c r="AD13" s="322"/>
      <c r="AE13" s="322"/>
      <c r="AF13" s="322"/>
      <c r="AG13" s="322"/>
      <c r="AH13" s="322"/>
      <c r="AI13" s="675">
        <v>704824486739</v>
      </c>
      <c r="AJ13" s="675"/>
      <c r="AK13" s="675"/>
    </row>
    <row r="14" spans="1:39" ht="30" customHeight="1" x14ac:dyDescent="0.4">
      <c r="A14" s="49"/>
      <c r="B14" s="49"/>
      <c r="C14" s="676" t="s">
        <v>1210</v>
      </c>
      <c r="D14" s="674"/>
      <c r="E14" s="674"/>
      <c r="F14" s="674"/>
      <c r="G14" s="674"/>
      <c r="H14" s="674"/>
      <c r="I14" s="537">
        <v>143259000000</v>
      </c>
      <c r="J14" s="537"/>
      <c r="K14" s="537"/>
      <c r="L14" s="537"/>
      <c r="M14" s="537">
        <v>541850342670</v>
      </c>
      <c r="N14" s="537"/>
      <c r="O14" s="537"/>
      <c r="P14" s="537">
        <v>0</v>
      </c>
      <c r="Q14" s="537"/>
      <c r="R14" s="537"/>
      <c r="S14" s="537"/>
      <c r="T14" s="322">
        <v>0</v>
      </c>
      <c r="U14" s="322"/>
      <c r="V14" s="322"/>
      <c r="W14" s="322"/>
      <c r="X14" s="322">
        <v>19715144069</v>
      </c>
      <c r="Y14" s="322"/>
      <c r="Z14" s="322"/>
      <c r="AA14" s="322"/>
      <c r="AB14" s="322"/>
      <c r="AC14" s="322"/>
      <c r="AD14" s="322"/>
      <c r="AE14" s="322"/>
      <c r="AF14" s="322"/>
      <c r="AG14" s="322"/>
      <c r="AH14" s="322"/>
      <c r="AI14" s="675">
        <v>704824486739</v>
      </c>
      <c r="AJ14" s="675"/>
      <c r="AK14" s="675"/>
    </row>
    <row r="15" spans="1:39" ht="30" customHeight="1" x14ac:dyDescent="0.4">
      <c r="A15" s="49"/>
      <c r="B15" s="49"/>
      <c r="C15" s="674" t="s">
        <v>1181</v>
      </c>
      <c r="D15" s="674"/>
      <c r="E15" s="674"/>
      <c r="F15" s="674"/>
      <c r="G15" s="674"/>
      <c r="H15" s="674"/>
      <c r="I15" s="537">
        <v>0</v>
      </c>
      <c r="J15" s="537"/>
      <c r="K15" s="537"/>
      <c r="L15" s="537"/>
      <c r="M15" s="537">
        <v>-700000000</v>
      </c>
      <c r="N15" s="537"/>
      <c r="O15" s="537"/>
      <c r="P15" s="537">
        <v>0</v>
      </c>
      <c r="Q15" s="537"/>
      <c r="R15" s="537"/>
      <c r="S15" s="537"/>
      <c r="T15" s="322">
        <v>0</v>
      </c>
      <c r="U15" s="322"/>
      <c r="V15" s="322"/>
      <c r="W15" s="322"/>
      <c r="X15" s="322">
        <v>700000000</v>
      </c>
      <c r="Y15" s="322"/>
      <c r="Z15" s="322"/>
      <c r="AA15" s="322"/>
      <c r="AB15" s="322"/>
      <c r="AC15" s="322"/>
      <c r="AD15" s="322"/>
      <c r="AE15" s="322"/>
      <c r="AF15" s="322"/>
      <c r="AG15" s="322"/>
      <c r="AH15" s="322"/>
      <c r="AI15" s="675">
        <v>0</v>
      </c>
      <c r="AJ15" s="675"/>
      <c r="AK15" s="675"/>
    </row>
    <row r="16" spans="1:39" ht="30" customHeight="1" x14ac:dyDescent="0.4">
      <c r="A16" s="49"/>
      <c r="B16" s="49"/>
      <c r="C16" s="674" t="s">
        <v>1182</v>
      </c>
      <c r="D16" s="674"/>
      <c r="E16" s="674"/>
      <c r="F16" s="674"/>
      <c r="G16" s="674"/>
      <c r="H16" s="674"/>
      <c r="I16" s="537">
        <v>0</v>
      </c>
      <c r="J16" s="537"/>
      <c r="K16" s="537"/>
      <c r="L16" s="537"/>
      <c r="M16" s="537">
        <v>-47212460</v>
      </c>
      <c r="N16" s="537"/>
      <c r="O16" s="537"/>
      <c r="P16" s="537">
        <v>0</v>
      </c>
      <c r="Q16" s="537"/>
      <c r="R16" s="537"/>
      <c r="S16" s="537"/>
      <c r="T16" s="322">
        <v>0</v>
      </c>
      <c r="U16" s="322"/>
      <c r="V16" s="322"/>
      <c r="W16" s="322"/>
      <c r="X16" s="322">
        <v>0</v>
      </c>
      <c r="Y16" s="322"/>
      <c r="Z16" s="322"/>
      <c r="AA16" s="322"/>
      <c r="AB16" s="322"/>
      <c r="AC16" s="322"/>
      <c r="AD16" s="322"/>
      <c r="AE16" s="322"/>
      <c r="AF16" s="322"/>
      <c r="AG16" s="322"/>
      <c r="AH16" s="322"/>
      <c r="AI16" s="675">
        <v>-47212460</v>
      </c>
      <c r="AJ16" s="675"/>
      <c r="AK16" s="675"/>
    </row>
    <row r="17" spans="1:46" ht="30" customHeight="1" x14ac:dyDescent="0.4">
      <c r="A17" s="49"/>
      <c r="B17" s="49"/>
      <c r="C17" s="674" t="s">
        <v>1183</v>
      </c>
      <c r="D17" s="674"/>
      <c r="E17" s="674"/>
      <c r="F17" s="674"/>
      <c r="G17" s="674"/>
      <c r="H17" s="674"/>
      <c r="I17" s="537">
        <v>0</v>
      </c>
      <c r="J17" s="537"/>
      <c r="K17" s="537"/>
      <c r="L17" s="537"/>
      <c r="M17" s="537">
        <v>0</v>
      </c>
      <c r="N17" s="537"/>
      <c r="O17" s="537"/>
      <c r="P17" s="537">
        <v>0</v>
      </c>
      <c r="Q17" s="537"/>
      <c r="R17" s="537"/>
      <c r="S17" s="537"/>
      <c r="T17" s="322">
        <v>0</v>
      </c>
      <c r="U17" s="322"/>
      <c r="V17" s="322"/>
      <c r="W17" s="322"/>
      <c r="X17" s="322">
        <v>-19263536138</v>
      </c>
      <c r="Y17" s="322"/>
      <c r="Z17" s="322"/>
      <c r="AA17" s="322"/>
      <c r="AB17" s="322"/>
      <c r="AC17" s="322"/>
      <c r="AD17" s="322"/>
      <c r="AE17" s="322"/>
      <c r="AF17" s="322"/>
      <c r="AG17" s="322"/>
      <c r="AH17" s="322"/>
      <c r="AI17" s="675">
        <v>-19263536138</v>
      </c>
      <c r="AJ17" s="675"/>
      <c r="AK17" s="675"/>
    </row>
    <row r="18" spans="1:46" ht="30" customHeight="1" x14ac:dyDescent="0.4">
      <c r="A18" s="49"/>
      <c r="B18" s="49"/>
      <c r="C18" s="674" t="s">
        <v>1184</v>
      </c>
      <c r="D18" s="674"/>
      <c r="E18" s="674"/>
      <c r="F18" s="674"/>
      <c r="G18" s="674"/>
      <c r="H18" s="674"/>
      <c r="I18" s="537">
        <v>0</v>
      </c>
      <c r="J18" s="537"/>
      <c r="K18" s="537"/>
      <c r="L18" s="537"/>
      <c r="M18" s="537">
        <v>0</v>
      </c>
      <c r="N18" s="537"/>
      <c r="O18" s="537"/>
      <c r="P18" s="537">
        <v>0</v>
      </c>
      <c r="Q18" s="537"/>
      <c r="R18" s="537"/>
      <c r="S18" s="537"/>
      <c r="T18" s="322">
        <v>0</v>
      </c>
      <c r="U18" s="322"/>
      <c r="V18" s="322"/>
      <c r="W18" s="322"/>
      <c r="X18" s="322">
        <v>18889201443</v>
      </c>
      <c r="Y18" s="322"/>
      <c r="Z18" s="322"/>
      <c r="AA18" s="322"/>
      <c r="AB18" s="322"/>
      <c r="AC18" s="322"/>
      <c r="AD18" s="322"/>
      <c r="AE18" s="322"/>
      <c r="AF18" s="322"/>
      <c r="AG18" s="322"/>
      <c r="AH18" s="322"/>
      <c r="AI18" s="675">
        <v>18889201443</v>
      </c>
      <c r="AJ18" s="675"/>
      <c r="AK18" s="675"/>
    </row>
    <row r="19" spans="1:46" ht="30" customHeight="1" x14ac:dyDescent="0.4">
      <c r="A19" s="49"/>
      <c r="B19" s="49"/>
      <c r="C19" s="676" t="s">
        <v>1211</v>
      </c>
      <c r="D19" s="674"/>
      <c r="E19" s="674"/>
      <c r="F19" s="674"/>
      <c r="G19" s="674"/>
      <c r="H19" s="674"/>
      <c r="I19" s="537">
        <v>143259000000</v>
      </c>
      <c r="J19" s="537"/>
      <c r="K19" s="537"/>
      <c r="L19" s="537"/>
      <c r="M19" s="537">
        <v>541103130210</v>
      </c>
      <c r="N19" s="537"/>
      <c r="O19" s="537"/>
      <c r="P19" s="537">
        <v>0</v>
      </c>
      <c r="Q19" s="537"/>
      <c r="R19" s="537"/>
      <c r="S19" s="537"/>
      <c r="T19" s="322">
        <v>0</v>
      </c>
      <c r="U19" s="322"/>
      <c r="V19" s="322"/>
      <c r="W19" s="322"/>
      <c r="X19" s="322">
        <v>20040809374</v>
      </c>
      <c r="Y19" s="322"/>
      <c r="Z19" s="322"/>
      <c r="AA19" s="322"/>
      <c r="AB19" s="322"/>
      <c r="AC19" s="322"/>
      <c r="AD19" s="322"/>
      <c r="AE19" s="322"/>
      <c r="AF19" s="322"/>
      <c r="AG19" s="322"/>
      <c r="AH19" s="322"/>
      <c r="AI19" s="675">
        <v>704402939584</v>
      </c>
      <c r="AJ19" s="675"/>
      <c r="AK19" s="675"/>
    </row>
    <row r="20" spans="1:46" ht="7.5" customHeight="1" x14ac:dyDescent="0.45">
      <c r="A20" s="25"/>
      <c r="B20" s="24"/>
      <c r="C20" s="23"/>
      <c r="D20" s="23"/>
      <c r="E20" s="133"/>
      <c r="F20" s="133"/>
      <c r="G20" s="133"/>
      <c r="H20" s="133"/>
      <c r="I20" s="133"/>
      <c r="J20" s="133"/>
      <c r="K20" s="133"/>
      <c r="L20" s="133"/>
      <c r="M20" s="133"/>
      <c r="N20" s="133"/>
      <c r="O20" s="133"/>
      <c r="P20" s="136"/>
      <c r="Q20" s="136"/>
      <c r="R20" s="136"/>
      <c r="S20" s="136"/>
      <c r="T20" s="136"/>
      <c r="U20" s="136"/>
      <c r="V20" s="136"/>
      <c r="W20" s="136"/>
      <c r="X20" s="136"/>
      <c r="Y20" s="136"/>
      <c r="Z20" s="136"/>
      <c r="AA20" s="136"/>
      <c r="AB20" s="136"/>
      <c r="AC20" s="136"/>
      <c r="AD20" s="136"/>
      <c r="AE20" s="136"/>
      <c r="AF20" s="136"/>
      <c r="AG20" s="135"/>
    </row>
    <row r="21" spans="1:46" ht="26.25" customHeight="1" x14ac:dyDescent="0.45">
      <c r="A21" s="25"/>
      <c r="B21" s="24"/>
      <c r="C21" s="23"/>
      <c r="D21" s="46"/>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111" t="s">
        <v>219</v>
      </c>
      <c r="AN21" s="46"/>
      <c r="AO21" s="46"/>
      <c r="AP21" s="46"/>
      <c r="AQ21" s="46"/>
      <c r="AR21" s="46"/>
      <c r="AS21" s="46"/>
      <c r="AT21" s="26"/>
    </row>
    <row r="22" spans="1:46" ht="16.5" customHeight="1" x14ac:dyDescent="0.45">
      <c r="AR22" s="1"/>
      <c r="AS22" s="1"/>
    </row>
    <row r="24" spans="1:46" ht="69" customHeight="1" x14ac:dyDescent="0.45">
      <c r="B24" s="242" t="s">
        <v>867</v>
      </c>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8"/>
      <c r="AL24" s="184"/>
    </row>
  </sheetData>
  <mergeCells count="125">
    <mergeCell ref="B2:AL2"/>
    <mergeCell ref="C7:H7"/>
    <mergeCell ref="I7:L7"/>
    <mergeCell ref="M7:O7"/>
    <mergeCell ref="P7:S7"/>
    <mergeCell ref="T7:W7"/>
    <mergeCell ref="X7:AA7"/>
    <mergeCell ref="AB7:AE7"/>
    <mergeCell ref="AF7:AH7"/>
    <mergeCell ref="AI7:AK7"/>
    <mergeCell ref="V4:X4"/>
    <mergeCell ref="AC4:AE4"/>
    <mergeCell ref="V5:X5"/>
    <mergeCell ref="AC5:AE5"/>
    <mergeCell ref="AI6:AK6"/>
    <mergeCell ref="P19:S19"/>
    <mergeCell ref="T19:W19"/>
    <mergeCell ref="X19:AA19"/>
    <mergeCell ref="I18:L18"/>
    <mergeCell ref="M18:O18"/>
    <mergeCell ref="P18:S18"/>
    <mergeCell ref="T18:W18"/>
    <mergeCell ref="X18:AA18"/>
    <mergeCell ref="I14:L14"/>
    <mergeCell ref="M14:O14"/>
    <mergeCell ref="P14:S14"/>
    <mergeCell ref="T14:W14"/>
    <mergeCell ref="X14:AA14"/>
    <mergeCell ref="AB8:AE8"/>
    <mergeCell ref="AF8:AH8"/>
    <mergeCell ref="AI8:AK8"/>
    <mergeCell ref="I8:L8"/>
    <mergeCell ref="M8:O8"/>
    <mergeCell ref="P8:S8"/>
    <mergeCell ref="T8:W8"/>
    <mergeCell ref="AF18:AH18"/>
    <mergeCell ref="AI18:AK18"/>
    <mergeCell ref="AB18:AE18"/>
    <mergeCell ref="AB14:AE14"/>
    <mergeCell ref="AF14:AH14"/>
    <mergeCell ref="AI14:AK14"/>
    <mergeCell ref="AI12:AK12"/>
    <mergeCell ref="AB9:AE9"/>
    <mergeCell ref="AF9:AH9"/>
    <mergeCell ref="AB12:AE12"/>
    <mergeCell ref="AF12:AH12"/>
    <mergeCell ref="AB13:AE13"/>
    <mergeCell ref="AF13:AH13"/>
    <mergeCell ref="AI13:AK13"/>
    <mergeCell ref="AI9:AK9"/>
    <mergeCell ref="AF10:AH10"/>
    <mergeCell ref="AI10:AK10"/>
    <mergeCell ref="X8:AA8"/>
    <mergeCell ref="P12:S12"/>
    <mergeCell ref="T12:W12"/>
    <mergeCell ref="X12:AA12"/>
    <mergeCell ref="X9:AA9"/>
    <mergeCell ref="C8:H8"/>
    <mergeCell ref="C9:H9"/>
    <mergeCell ref="I9:L9"/>
    <mergeCell ref="M9:O9"/>
    <mergeCell ref="P9:S9"/>
    <mergeCell ref="T9:W9"/>
    <mergeCell ref="C10:H10"/>
    <mergeCell ref="I10:L10"/>
    <mergeCell ref="M10:O10"/>
    <mergeCell ref="P10:S10"/>
    <mergeCell ref="T10:W10"/>
    <mergeCell ref="X10:AA10"/>
    <mergeCell ref="AB10:AE10"/>
    <mergeCell ref="B24:AK24"/>
    <mergeCell ref="C13:H13"/>
    <mergeCell ref="I13:L13"/>
    <mergeCell ref="M13:O13"/>
    <mergeCell ref="P13:S13"/>
    <mergeCell ref="T13:W13"/>
    <mergeCell ref="X13:AA13"/>
    <mergeCell ref="E21:AL21"/>
    <mergeCell ref="C14:H14"/>
    <mergeCell ref="C18:H18"/>
    <mergeCell ref="C19:H19"/>
    <mergeCell ref="AI19:AK19"/>
    <mergeCell ref="C12:H12"/>
    <mergeCell ref="I12:L12"/>
    <mergeCell ref="M12:O12"/>
    <mergeCell ref="AB19:AE19"/>
    <mergeCell ref="AF19:AH19"/>
    <mergeCell ref="I19:L19"/>
    <mergeCell ref="M19:O19"/>
    <mergeCell ref="X11:AA11"/>
    <mergeCell ref="AB11:AE11"/>
    <mergeCell ref="AF11:AH11"/>
    <mergeCell ref="AI11:AK11"/>
    <mergeCell ref="C17:H17"/>
    <mergeCell ref="I17:L17"/>
    <mergeCell ref="M17:O17"/>
    <mergeCell ref="P17:S17"/>
    <mergeCell ref="T17:W17"/>
    <mergeCell ref="X17:AA17"/>
    <mergeCell ref="AB17:AE17"/>
    <mergeCell ref="AF17:AH17"/>
    <mergeCell ref="AI17:AK17"/>
    <mergeCell ref="C16:H16"/>
    <mergeCell ref="I16:L16"/>
    <mergeCell ref="M16:O16"/>
    <mergeCell ref="C11:H11"/>
    <mergeCell ref="I11:L11"/>
    <mergeCell ref="M11:O11"/>
    <mergeCell ref="P11:S11"/>
    <mergeCell ref="T11:W11"/>
    <mergeCell ref="AI16:AK16"/>
    <mergeCell ref="C15:H15"/>
    <mergeCell ref="I15:L15"/>
    <mergeCell ref="M15:O15"/>
    <mergeCell ref="P15:S15"/>
    <mergeCell ref="T15:W15"/>
    <mergeCell ref="X15:AA15"/>
    <mergeCell ref="AB15:AE15"/>
    <mergeCell ref="AF15:AH15"/>
    <mergeCell ref="AI15:AK15"/>
    <mergeCell ref="P16:S16"/>
    <mergeCell ref="T16:W16"/>
    <mergeCell ref="X16:AA16"/>
    <mergeCell ref="AB16:AE16"/>
    <mergeCell ref="AF16:AH16"/>
  </mergeCells>
  <phoneticPr fontId="2" type="noConversion"/>
  <pageMargins left="0.47244094488188981" right="0.47244094488188981" top="0.74803149606299213" bottom="0.74803149606299213" header="0.31496062992125984" footer="0.31496062992125984"/>
  <pageSetup paperSize="9" scale="73" orientation="portrait" blackAndWhite="1" r:id="rId1"/>
  <colBreaks count="1" manualBreakCount="1">
    <brk id="37" max="1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dimension ref="A1:AQ13"/>
  <sheetViews>
    <sheetView showGridLines="0" view="pageBreakPreview" zoomScaleNormal="100" zoomScaleSheetLayoutView="100" workbookViewId="0">
      <selection activeCell="C4" sqref="C4:AJ9"/>
    </sheetView>
  </sheetViews>
  <sheetFormatPr defaultRowHeight="17" x14ac:dyDescent="0.45"/>
  <cols>
    <col min="1" max="2" width="1.08203125" style="1" customWidth="1"/>
    <col min="3" max="13" width="2.75" style="1" customWidth="1"/>
    <col min="14" max="37" width="3.08203125" style="1" customWidth="1"/>
    <col min="38" max="40" width="9" style="1"/>
  </cols>
  <sheetData>
    <row r="1" spans="1:43"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37"/>
      <c r="AO1" s="1"/>
      <c r="AP1" s="1"/>
      <c r="AQ1" s="1"/>
    </row>
    <row r="2" spans="1:43" ht="20.25" customHeight="1" x14ac:dyDescent="0.45">
      <c r="A2" s="106"/>
      <c r="B2" s="502" t="s">
        <v>874</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O2" s="1"/>
      <c r="AP2" s="1"/>
      <c r="AQ2" s="1"/>
    </row>
    <row r="3" spans="1:43" x14ac:dyDescent="0.45">
      <c r="A3" s="185"/>
      <c r="B3" s="47"/>
      <c r="C3" s="47"/>
      <c r="D3" s="47"/>
      <c r="E3" s="47"/>
      <c r="F3" s="47"/>
      <c r="G3" s="47"/>
      <c r="H3" s="47"/>
      <c r="I3" s="47"/>
      <c r="J3" s="47"/>
      <c r="K3" s="47"/>
      <c r="L3" s="47"/>
      <c r="M3" s="47"/>
      <c r="N3" s="186"/>
      <c r="O3" s="47"/>
      <c r="P3" s="186"/>
      <c r="Q3" s="47"/>
      <c r="R3" s="186"/>
      <c r="S3" s="47"/>
      <c r="T3" s="187"/>
      <c r="U3" s="187"/>
      <c r="V3" s="187"/>
      <c r="W3" s="47"/>
      <c r="X3" s="186"/>
      <c r="Y3" s="47"/>
      <c r="Z3" s="186"/>
      <c r="AA3" s="47"/>
      <c r="AB3" s="186"/>
      <c r="AC3" s="47"/>
      <c r="AD3" s="47"/>
      <c r="AE3" s="47"/>
      <c r="AF3" s="47"/>
      <c r="AG3" s="47"/>
      <c r="AH3" s="47"/>
      <c r="AI3" s="47"/>
      <c r="AJ3" s="47"/>
      <c r="AK3" s="47"/>
    </row>
    <row r="4" spans="1:43" x14ac:dyDescent="0.45">
      <c r="A4" s="47"/>
      <c r="B4" s="47"/>
      <c r="C4" s="449" t="s">
        <v>868</v>
      </c>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1"/>
      <c r="AK4" s="47"/>
    </row>
    <row r="5" spans="1:43" x14ac:dyDescent="0.45">
      <c r="A5" s="47"/>
      <c r="B5" s="47"/>
      <c r="C5" s="452"/>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680"/>
      <c r="AK5" s="47"/>
    </row>
    <row r="6" spans="1:43" x14ac:dyDescent="0.45">
      <c r="A6" s="47"/>
      <c r="B6" s="47"/>
      <c r="C6" s="452"/>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680"/>
      <c r="AK6" s="47"/>
    </row>
    <row r="7" spans="1:43" x14ac:dyDescent="0.45">
      <c r="A7" s="47"/>
      <c r="B7" s="47"/>
      <c r="C7" s="452"/>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680"/>
      <c r="AK7" s="47"/>
    </row>
    <row r="8" spans="1:43" x14ac:dyDescent="0.45">
      <c r="A8" s="47"/>
      <c r="B8" s="47"/>
      <c r="C8" s="452"/>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680"/>
      <c r="AK8" s="47"/>
    </row>
    <row r="9" spans="1:43" x14ac:dyDescent="0.45">
      <c r="B9" s="187"/>
      <c r="C9" s="460"/>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5"/>
      <c r="AK9" s="188"/>
    </row>
    <row r="10" spans="1:43" x14ac:dyDescent="0.45">
      <c r="B10" s="187"/>
      <c r="C10" s="182"/>
      <c r="D10" s="182"/>
      <c r="E10" s="182"/>
      <c r="F10" s="182"/>
      <c r="G10" s="182"/>
      <c r="H10" s="182"/>
      <c r="I10" s="182"/>
      <c r="J10" s="182"/>
      <c r="K10" s="182"/>
      <c r="L10" s="182"/>
      <c r="M10" s="182"/>
      <c r="N10" s="189"/>
      <c r="O10" s="188"/>
      <c r="P10" s="188"/>
      <c r="Q10" s="188"/>
      <c r="R10" s="188"/>
      <c r="S10" s="188"/>
      <c r="T10" s="189"/>
      <c r="U10" s="188"/>
      <c r="V10" s="188"/>
      <c r="W10" s="188"/>
      <c r="X10" s="188"/>
      <c r="Y10" s="188"/>
      <c r="Z10" s="189"/>
      <c r="AA10" s="188"/>
      <c r="AB10" s="188"/>
      <c r="AC10" s="188"/>
      <c r="AD10" s="188"/>
      <c r="AE10" s="188"/>
      <c r="AF10" s="189"/>
      <c r="AG10" s="188"/>
      <c r="AH10" s="188"/>
      <c r="AI10" s="188"/>
      <c r="AJ10" s="188"/>
      <c r="AK10" s="188"/>
    </row>
    <row r="11" spans="1:43" x14ac:dyDescent="0.45">
      <c r="A11" s="187"/>
      <c r="B11" s="187"/>
      <c r="C11" s="190"/>
      <c r="D11" s="190"/>
      <c r="E11" s="190"/>
      <c r="F11" s="190"/>
      <c r="G11" s="190"/>
      <c r="H11" s="190"/>
      <c r="I11" s="190"/>
      <c r="J11" s="190"/>
      <c r="K11" s="190"/>
      <c r="L11" s="190"/>
      <c r="M11" s="190"/>
      <c r="N11" s="189"/>
      <c r="O11" s="188"/>
      <c r="P11" s="188"/>
      <c r="Q11" s="188"/>
      <c r="R11" s="188"/>
      <c r="S11" s="188"/>
      <c r="T11" s="189"/>
      <c r="U11" s="188"/>
      <c r="V11" s="188"/>
      <c r="W11" s="188"/>
      <c r="X11" s="188"/>
      <c r="Y11" s="188"/>
      <c r="Z11" s="189"/>
      <c r="AA11" s="188"/>
      <c r="AB11" s="188"/>
      <c r="AC11" s="188"/>
      <c r="AD11" s="188"/>
      <c r="AE11" s="188"/>
      <c r="AF11" s="189"/>
      <c r="AG11" s="188"/>
      <c r="AH11" s="188"/>
      <c r="AI11" s="188"/>
      <c r="AJ11" s="188"/>
      <c r="AK11" s="188"/>
    </row>
    <row r="12" spans="1:43" x14ac:dyDescent="0.45">
      <c r="A12" s="187"/>
      <c r="B12" s="187"/>
      <c r="C12" s="190"/>
      <c r="D12" s="190"/>
      <c r="E12" s="190"/>
      <c r="F12" s="190"/>
      <c r="G12" s="190"/>
      <c r="H12" s="190"/>
      <c r="I12" s="190"/>
      <c r="J12" s="190"/>
      <c r="K12" s="190"/>
      <c r="L12" s="190"/>
      <c r="M12" s="190"/>
      <c r="N12" s="189"/>
      <c r="O12" s="188"/>
      <c r="P12" s="188"/>
      <c r="Q12" s="188"/>
      <c r="R12" s="188"/>
      <c r="S12" s="188"/>
      <c r="T12" s="189"/>
      <c r="U12" s="188"/>
      <c r="V12" s="188"/>
      <c r="W12" s="188"/>
      <c r="X12" s="188"/>
      <c r="Y12" s="188"/>
      <c r="Z12" s="189"/>
      <c r="AA12" s="188"/>
      <c r="AB12" s="188"/>
      <c r="AC12" s="188"/>
      <c r="AD12" s="188"/>
      <c r="AE12" s="188"/>
      <c r="AF12" s="189"/>
      <c r="AG12" s="188"/>
      <c r="AH12" s="188"/>
      <c r="AI12" s="188"/>
      <c r="AJ12" s="188"/>
      <c r="AK12" s="188"/>
    </row>
    <row r="13" spans="1:43" ht="40.5" customHeight="1" x14ac:dyDescent="0.45">
      <c r="A13" s="242" t="s">
        <v>869</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4"/>
    </row>
  </sheetData>
  <mergeCells count="3">
    <mergeCell ref="C4:AJ9"/>
    <mergeCell ref="A13:AK13"/>
    <mergeCell ref="B2:AL2"/>
  </mergeCells>
  <phoneticPr fontId="2" type="noConversion"/>
  <dataValidations count="1">
    <dataValidation allowBlank="1" showInputMessage="1" showErrorMessage="1" promptTitle="단위에 주의하여 입력해 주십시오." prompt="이 셀에는 숫자만 입력해 주십시오." sqref="T10 AF10" xr:uid="{00000000-0002-0000-2300-000000000000}"/>
  </dataValidations>
  <pageMargins left="0.47244094488188981" right="0.47244094488188981" top="0.74803149606299213" bottom="0.74803149606299213" header="0.31496062992125984" footer="0.31496062992125984"/>
  <pageSetup paperSize="9" scale="73" orientation="portrait" blackAndWhite="1"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1"/>
  <dimension ref="A1:AQ35"/>
  <sheetViews>
    <sheetView showGridLines="0" view="pageBreakPreview" zoomScaleNormal="100" zoomScaleSheetLayoutView="100" workbookViewId="0">
      <selection activeCell="BB45" sqref="BB45"/>
    </sheetView>
  </sheetViews>
  <sheetFormatPr defaultRowHeight="17" x14ac:dyDescent="0.45"/>
  <cols>
    <col min="1" max="2" width="1.08203125" style="1" customWidth="1"/>
    <col min="3" max="13" width="2.75" style="1" customWidth="1"/>
    <col min="14" max="37" width="3.08203125" style="1" customWidth="1"/>
    <col min="38" max="40" width="9" style="1"/>
  </cols>
  <sheetData>
    <row r="1" spans="1:43" ht="19.5" x14ac:dyDescent="0.4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37"/>
      <c r="AO1" s="1"/>
      <c r="AP1" s="1"/>
      <c r="AQ1" s="1"/>
    </row>
    <row r="2" spans="1:43" ht="20.25" customHeight="1" x14ac:dyDescent="0.45">
      <c r="A2" s="106"/>
      <c r="B2" s="502" t="s">
        <v>885</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O2" s="1"/>
      <c r="AP2" s="1"/>
      <c r="AQ2" s="1"/>
    </row>
    <row r="3" spans="1:43" x14ac:dyDescent="0.45">
      <c r="AO3" s="1"/>
    </row>
    <row r="4" spans="1:43" ht="18.75" customHeight="1" x14ac:dyDescent="0.45">
      <c r="A4" s="19"/>
      <c r="B4" s="693" t="s">
        <v>875</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16"/>
      <c r="AO4" s="1"/>
    </row>
    <row r="5" spans="1:43" x14ac:dyDescent="0.45">
      <c r="A5" s="185"/>
      <c r="B5" s="185"/>
      <c r="C5" s="185"/>
      <c r="D5" s="47"/>
      <c r="E5" s="47"/>
      <c r="F5" s="47"/>
      <c r="G5" s="47"/>
      <c r="H5" s="47"/>
      <c r="I5" s="47"/>
      <c r="J5" s="47"/>
      <c r="K5" s="47"/>
      <c r="L5" s="47"/>
      <c r="M5" s="47"/>
      <c r="N5" s="186"/>
      <c r="O5" s="47"/>
      <c r="P5" s="186"/>
      <c r="Q5" s="47"/>
      <c r="R5" s="186"/>
      <c r="S5" s="47"/>
      <c r="T5" s="187"/>
      <c r="U5" s="187"/>
      <c r="V5" s="187"/>
      <c r="W5" s="47"/>
      <c r="X5" s="186"/>
      <c r="Y5" s="47"/>
      <c r="Z5" s="186"/>
      <c r="AA5" s="47"/>
      <c r="AB5" s="186"/>
      <c r="AC5" s="47"/>
      <c r="AD5" s="47"/>
      <c r="AE5" s="47"/>
      <c r="AF5" s="47"/>
      <c r="AG5" s="47"/>
      <c r="AH5" s="47"/>
      <c r="AI5" s="47"/>
      <c r="AJ5" s="47"/>
      <c r="AK5" s="47"/>
    </row>
    <row r="6" spans="1:43" ht="17.5" x14ac:dyDescent="0.45">
      <c r="A6" s="185"/>
      <c r="B6" s="185"/>
      <c r="C6" s="185" t="s">
        <v>870</v>
      </c>
      <c r="D6" s="47"/>
      <c r="E6" s="47"/>
      <c r="F6" s="47"/>
      <c r="G6" s="47"/>
      <c r="H6" s="47"/>
      <c r="I6" s="681" t="s">
        <v>1130</v>
      </c>
      <c r="J6" s="682"/>
      <c r="K6" s="682"/>
      <c r="L6" s="682"/>
      <c r="M6" s="682"/>
      <c r="N6" s="683"/>
      <c r="O6" s="47"/>
      <c r="P6" s="186"/>
      <c r="Q6" s="47"/>
      <c r="R6" s="186"/>
      <c r="S6" s="47"/>
      <c r="T6" s="187"/>
      <c r="U6" s="187"/>
      <c r="V6" s="187"/>
      <c r="W6" s="47"/>
      <c r="X6" s="186"/>
      <c r="Y6" s="47"/>
      <c r="Z6" s="186"/>
      <c r="AA6" s="47"/>
      <c r="AB6" s="186"/>
      <c r="AC6" s="47"/>
      <c r="AD6" s="47"/>
      <c r="AE6" s="47"/>
      <c r="AF6" s="47"/>
      <c r="AG6" s="47"/>
      <c r="AH6" s="47"/>
      <c r="AI6" s="47"/>
      <c r="AJ6" s="47"/>
      <c r="AK6" s="47"/>
    </row>
    <row r="7" spans="1:43" x14ac:dyDescent="0.45">
      <c r="A7" s="185"/>
      <c r="B7" s="185"/>
      <c r="C7" s="185" t="s">
        <v>871</v>
      </c>
      <c r="D7" s="47"/>
      <c r="E7" s="47"/>
      <c r="F7" s="47"/>
      <c r="G7" s="47"/>
      <c r="H7" s="47"/>
      <c r="I7" s="47"/>
      <c r="J7" s="47"/>
      <c r="K7" s="47"/>
      <c r="L7" s="47"/>
      <c r="M7" s="47"/>
      <c r="N7" s="186"/>
      <c r="O7" s="47"/>
      <c r="P7" s="186"/>
      <c r="Q7" s="47"/>
      <c r="R7" s="186"/>
      <c r="S7" s="47"/>
      <c r="T7" s="187"/>
      <c r="U7" s="187"/>
      <c r="V7" s="187"/>
      <c r="W7" s="47"/>
      <c r="X7" s="186"/>
      <c r="Y7" s="47"/>
      <c r="Z7" s="186"/>
      <c r="AA7" s="47"/>
      <c r="AB7" s="186"/>
      <c r="AC7" s="47"/>
      <c r="AD7" s="47"/>
      <c r="AE7" s="47"/>
      <c r="AF7" s="47"/>
      <c r="AG7" s="47"/>
      <c r="AH7" s="47"/>
      <c r="AI7" s="47"/>
      <c r="AJ7" s="47"/>
      <c r="AK7" s="47"/>
    </row>
    <row r="8" spans="1:43" x14ac:dyDescent="0.45">
      <c r="A8" s="47"/>
      <c r="B8" s="47"/>
      <c r="C8" s="684"/>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6"/>
      <c r="AK8" s="47"/>
    </row>
    <row r="9" spans="1:43" ht="17.25" customHeight="1" x14ac:dyDescent="0.4">
      <c r="A9" s="191"/>
      <c r="B9" s="191"/>
      <c r="C9" s="687"/>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9"/>
      <c r="AK9" s="142"/>
      <c r="AL9" s="16"/>
    </row>
    <row r="10" spans="1:43" ht="17.25" customHeight="1" x14ac:dyDescent="0.4">
      <c r="A10" s="191"/>
      <c r="B10" s="191"/>
      <c r="C10" s="687"/>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c r="AI10" s="688"/>
      <c r="AJ10" s="689"/>
      <c r="AK10" s="142"/>
      <c r="AL10" s="16"/>
    </row>
    <row r="11" spans="1:43" ht="17.25" customHeight="1" x14ac:dyDescent="0.4">
      <c r="A11" s="191"/>
      <c r="B11" s="191"/>
      <c r="C11" s="687"/>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8"/>
      <c r="AI11" s="688"/>
      <c r="AJ11" s="689"/>
      <c r="AK11" s="142"/>
      <c r="AL11" s="16"/>
    </row>
    <row r="12" spans="1:43" ht="17.25" customHeight="1" x14ac:dyDescent="0.4">
      <c r="A12" s="191"/>
      <c r="B12" s="191"/>
      <c r="C12" s="687"/>
      <c r="D12" s="688"/>
      <c r="E12" s="688"/>
      <c r="F12" s="688"/>
      <c r="G12" s="688"/>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c r="AF12" s="688"/>
      <c r="AG12" s="688"/>
      <c r="AH12" s="688"/>
      <c r="AI12" s="688"/>
      <c r="AJ12" s="689"/>
      <c r="AK12" s="142"/>
      <c r="AL12" s="16"/>
    </row>
    <row r="13" spans="1:43" x14ac:dyDescent="0.45">
      <c r="A13" s="187"/>
      <c r="B13" s="187"/>
      <c r="C13" s="687"/>
      <c r="D13" s="688"/>
      <c r="E13" s="688"/>
      <c r="F13" s="688"/>
      <c r="G13" s="688"/>
      <c r="H13" s="688"/>
      <c r="I13" s="688"/>
      <c r="J13" s="688"/>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9"/>
      <c r="AK13" s="192"/>
    </row>
    <row r="14" spans="1:43" x14ac:dyDescent="0.45">
      <c r="B14" s="187"/>
      <c r="C14" s="687"/>
      <c r="D14" s="688"/>
      <c r="E14" s="688"/>
      <c r="F14" s="688"/>
      <c r="G14" s="688"/>
      <c r="H14" s="688"/>
      <c r="I14" s="688"/>
      <c r="J14" s="688"/>
      <c r="K14" s="688"/>
      <c r="L14" s="688"/>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9"/>
      <c r="AK14" s="192"/>
    </row>
    <row r="15" spans="1:43" x14ac:dyDescent="0.45">
      <c r="B15" s="187"/>
      <c r="C15" s="687"/>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c r="AF15" s="688"/>
      <c r="AG15" s="688"/>
      <c r="AH15" s="688"/>
      <c r="AI15" s="688"/>
      <c r="AJ15" s="689"/>
      <c r="AK15" s="188"/>
    </row>
    <row r="16" spans="1:43" x14ac:dyDescent="0.45">
      <c r="B16" s="187"/>
      <c r="C16" s="690"/>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1"/>
      <c r="AJ16" s="692"/>
      <c r="AK16" s="188"/>
    </row>
    <row r="17" spans="1:41" x14ac:dyDescent="0.45">
      <c r="B17" s="187"/>
      <c r="C17" s="182"/>
      <c r="D17" s="182"/>
      <c r="E17" s="182"/>
      <c r="F17" s="182"/>
      <c r="G17" s="182"/>
      <c r="H17" s="182"/>
      <c r="I17" s="182"/>
      <c r="J17" s="182"/>
      <c r="K17" s="182"/>
      <c r="L17" s="182"/>
      <c r="M17" s="182"/>
      <c r="N17" s="189"/>
      <c r="O17" s="188"/>
      <c r="P17" s="188"/>
      <c r="Q17" s="188"/>
      <c r="R17" s="188"/>
      <c r="S17" s="188"/>
      <c r="T17" s="189"/>
      <c r="U17" s="188"/>
      <c r="V17" s="188"/>
      <c r="W17" s="188"/>
      <c r="X17" s="188"/>
      <c r="Y17" s="188"/>
      <c r="Z17" s="189"/>
      <c r="AA17" s="188"/>
      <c r="AB17" s="188"/>
      <c r="AC17" s="188"/>
      <c r="AD17" s="188"/>
      <c r="AE17" s="188"/>
      <c r="AF17" s="189"/>
      <c r="AG17" s="188"/>
      <c r="AH17" s="188"/>
      <c r="AI17" s="188"/>
      <c r="AJ17" s="188"/>
      <c r="AK17" s="188"/>
    </row>
    <row r="18" spans="1:41" x14ac:dyDescent="0.45">
      <c r="B18" s="187"/>
      <c r="C18" s="182"/>
      <c r="D18" s="182"/>
      <c r="E18" s="182"/>
      <c r="F18" s="182"/>
      <c r="G18" s="182"/>
      <c r="H18" s="182"/>
      <c r="I18" s="182"/>
      <c r="J18" s="182"/>
      <c r="K18" s="182"/>
      <c r="L18" s="182"/>
      <c r="M18" s="182"/>
      <c r="N18" s="189"/>
      <c r="O18" s="188"/>
      <c r="P18" s="188"/>
      <c r="Q18" s="188"/>
      <c r="R18" s="188"/>
      <c r="S18" s="188"/>
      <c r="T18" s="189"/>
      <c r="U18" s="188"/>
      <c r="V18" s="188"/>
      <c r="W18" s="188"/>
      <c r="X18" s="188"/>
      <c r="Y18" s="188"/>
      <c r="Z18" s="189"/>
      <c r="AA18" s="188"/>
      <c r="AB18" s="188"/>
      <c r="AC18" s="188"/>
      <c r="AD18" s="188"/>
      <c r="AE18" s="188"/>
      <c r="AF18" s="189"/>
      <c r="AG18" s="188"/>
      <c r="AH18" s="188"/>
      <c r="AI18" s="188"/>
      <c r="AJ18" s="188"/>
      <c r="AK18" s="188"/>
    </row>
    <row r="19" spans="1:41" ht="18.75" customHeight="1" x14ac:dyDescent="0.45">
      <c r="A19" s="19"/>
      <c r="B19" s="693" t="s">
        <v>1060</v>
      </c>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16"/>
      <c r="AO19" s="1"/>
    </row>
    <row r="20" spans="1:41" x14ac:dyDescent="0.45">
      <c r="A20" s="185"/>
      <c r="B20" s="185"/>
      <c r="C20" s="185"/>
      <c r="D20" s="47"/>
      <c r="E20" s="47"/>
      <c r="F20" s="47"/>
      <c r="G20" s="47"/>
      <c r="H20" s="47"/>
      <c r="I20" s="47"/>
      <c r="J20" s="47"/>
      <c r="K20" s="47"/>
      <c r="L20" s="47"/>
      <c r="M20" s="47"/>
      <c r="N20" s="186"/>
      <c r="O20" s="47"/>
      <c r="P20" s="186"/>
      <c r="Q20" s="47"/>
      <c r="R20" s="186"/>
      <c r="S20" s="47"/>
      <c r="T20" s="187"/>
      <c r="U20" s="187"/>
      <c r="V20" s="187"/>
      <c r="W20" s="47"/>
      <c r="X20" s="186"/>
      <c r="Y20" s="47"/>
      <c r="Z20" s="186"/>
      <c r="AA20" s="47"/>
      <c r="AB20" s="186"/>
      <c r="AC20" s="47"/>
      <c r="AD20" s="47"/>
      <c r="AE20" s="47"/>
      <c r="AF20" s="47"/>
      <c r="AG20" s="47"/>
      <c r="AH20" s="47"/>
      <c r="AI20" s="47"/>
      <c r="AJ20" s="47"/>
      <c r="AK20" s="47"/>
    </row>
    <row r="21" spans="1:41" ht="17.5" x14ac:dyDescent="0.45">
      <c r="A21" s="185"/>
      <c r="B21" s="185"/>
      <c r="C21" s="185" t="s">
        <v>872</v>
      </c>
      <c r="D21" s="47"/>
      <c r="E21" s="47"/>
      <c r="F21" s="47"/>
      <c r="G21" s="47"/>
      <c r="H21" s="47"/>
      <c r="I21" s="681" t="s">
        <v>1130</v>
      </c>
      <c r="J21" s="682"/>
      <c r="K21" s="682"/>
      <c r="L21" s="682"/>
      <c r="M21" s="682"/>
      <c r="N21" s="683"/>
      <c r="O21" s="47"/>
      <c r="P21" s="186"/>
      <c r="Q21" s="47"/>
      <c r="R21" s="186"/>
      <c r="S21" s="47"/>
      <c r="T21" s="187"/>
      <c r="U21" s="187"/>
      <c r="V21" s="187"/>
      <c r="W21" s="47"/>
      <c r="X21" s="186"/>
      <c r="Y21" s="47"/>
      <c r="Z21" s="186"/>
      <c r="AA21" s="47"/>
      <c r="AB21" s="186"/>
      <c r="AC21" s="47"/>
      <c r="AD21" s="47"/>
      <c r="AE21" s="47"/>
      <c r="AF21" s="47"/>
      <c r="AG21" s="47"/>
      <c r="AH21" s="47"/>
      <c r="AI21" s="47"/>
      <c r="AJ21" s="47"/>
      <c r="AK21" s="47"/>
    </row>
    <row r="22" spans="1:41" x14ac:dyDescent="0.45">
      <c r="A22" s="185"/>
      <c r="B22" s="185"/>
      <c r="C22" s="185" t="s">
        <v>873</v>
      </c>
      <c r="D22" s="47"/>
      <c r="E22" s="47"/>
      <c r="F22" s="47"/>
      <c r="G22" s="47"/>
      <c r="H22" s="47"/>
      <c r="I22" s="47"/>
      <c r="J22" s="47"/>
      <c r="K22" s="47"/>
      <c r="L22" s="47"/>
      <c r="M22" s="47"/>
      <c r="N22" s="186"/>
      <c r="O22" s="47"/>
      <c r="P22" s="186"/>
      <c r="Q22" s="47"/>
      <c r="R22" s="186"/>
      <c r="S22" s="47"/>
      <c r="T22" s="187"/>
      <c r="U22" s="187"/>
      <c r="V22" s="187"/>
      <c r="W22" s="47"/>
      <c r="X22" s="186"/>
      <c r="Y22" s="47"/>
      <c r="Z22" s="186"/>
      <c r="AA22" s="47"/>
      <c r="AB22" s="186"/>
      <c r="AC22" s="47"/>
      <c r="AD22" s="47"/>
      <c r="AE22" s="47"/>
      <c r="AF22" s="47"/>
      <c r="AG22" s="47"/>
      <c r="AH22" s="47"/>
      <c r="AI22" s="47"/>
      <c r="AJ22" s="47"/>
      <c r="AK22" s="47"/>
    </row>
    <row r="23" spans="1:41" x14ac:dyDescent="0.45">
      <c r="A23" s="47"/>
      <c r="B23" s="47"/>
      <c r="C23" s="684"/>
      <c r="D23" s="685"/>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6"/>
      <c r="AK23" s="47"/>
    </row>
    <row r="24" spans="1:41" ht="17.25" customHeight="1" x14ac:dyDescent="0.4">
      <c r="A24" s="191"/>
      <c r="B24" s="191"/>
      <c r="C24" s="687"/>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c r="AI24" s="688"/>
      <c r="AJ24" s="689"/>
      <c r="AK24" s="142"/>
      <c r="AL24" s="16"/>
    </row>
    <row r="25" spans="1:41" ht="17.25" customHeight="1" x14ac:dyDescent="0.4">
      <c r="A25" s="191"/>
      <c r="B25" s="191"/>
      <c r="C25" s="687"/>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9"/>
      <c r="AK25" s="142"/>
      <c r="AL25" s="16"/>
    </row>
    <row r="26" spans="1:41" ht="17.25" customHeight="1" x14ac:dyDescent="0.4">
      <c r="A26" s="191"/>
      <c r="B26" s="191"/>
      <c r="C26" s="687"/>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9"/>
      <c r="AK26" s="142"/>
      <c r="AL26" s="16"/>
    </row>
    <row r="27" spans="1:41" ht="17.25" customHeight="1" x14ac:dyDescent="0.4">
      <c r="A27" s="191"/>
      <c r="B27" s="191"/>
      <c r="C27" s="687"/>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9"/>
      <c r="AK27" s="142"/>
      <c r="AL27" s="16"/>
    </row>
    <row r="28" spans="1:41" x14ac:dyDescent="0.45">
      <c r="A28" s="187"/>
      <c r="B28" s="187"/>
      <c r="C28" s="687"/>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9"/>
      <c r="AK28" s="192"/>
    </row>
    <row r="29" spans="1:41" x14ac:dyDescent="0.45">
      <c r="B29" s="187"/>
      <c r="C29" s="687"/>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9"/>
      <c r="AK29" s="192"/>
    </row>
    <row r="30" spans="1:41" x14ac:dyDescent="0.45">
      <c r="B30" s="187"/>
      <c r="C30" s="687"/>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9"/>
      <c r="AK30" s="188"/>
    </row>
    <row r="31" spans="1:41" x14ac:dyDescent="0.45">
      <c r="B31" s="187"/>
      <c r="C31" s="690"/>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2"/>
      <c r="AK31" s="188"/>
    </row>
    <row r="32" spans="1:41" x14ac:dyDescent="0.45">
      <c r="B32" s="187"/>
      <c r="C32" s="182"/>
      <c r="D32" s="182"/>
      <c r="E32" s="182"/>
      <c r="F32" s="182"/>
      <c r="G32" s="182"/>
      <c r="H32" s="182"/>
      <c r="I32" s="182"/>
      <c r="J32" s="182"/>
      <c r="K32" s="182"/>
      <c r="L32" s="182"/>
      <c r="M32" s="182"/>
      <c r="N32" s="189"/>
      <c r="O32" s="188"/>
      <c r="P32" s="188"/>
      <c r="Q32" s="188"/>
      <c r="R32" s="188"/>
      <c r="S32" s="188"/>
      <c r="T32" s="189"/>
      <c r="U32" s="188"/>
      <c r="V32" s="188"/>
      <c r="W32" s="188"/>
      <c r="X32" s="188"/>
      <c r="Y32" s="188"/>
      <c r="Z32" s="189"/>
      <c r="AA32" s="188"/>
      <c r="AB32" s="188"/>
      <c r="AC32" s="188"/>
      <c r="AD32" s="188"/>
      <c r="AE32" s="188"/>
      <c r="AF32" s="189"/>
      <c r="AG32" s="188"/>
      <c r="AH32" s="188"/>
      <c r="AI32" s="188"/>
      <c r="AJ32" s="188"/>
      <c r="AK32" s="188"/>
    </row>
    <row r="33" spans="1:37" x14ac:dyDescent="0.45">
      <c r="B33" s="187"/>
      <c r="C33" s="182"/>
      <c r="D33" s="182"/>
      <c r="E33" s="182"/>
      <c r="F33" s="182"/>
      <c r="G33" s="182"/>
      <c r="H33" s="182"/>
      <c r="I33" s="182"/>
      <c r="J33" s="182"/>
      <c r="K33" s="182"/>
      <c r="L33" s="182"/>
      <c r="M33" s="182"/>
      <c r="N33" s="189"/>
      <c r="O33" s="188"/>
      <c r="P33" s="188"/>
      <c r="Q33" s="188"/>
      <c r="R33" s="188"/>
      <c r="S33" s="188"/>
      <c r="T33" s="189"/>
      <c r="U33" s="188"/>
      <c r="V33" s="188"/>
      <c r="W33" s="188"/>
      <c r="X33" s="188"/>
      <c r="Y33" s="188"/>
      <c r="Z33" s="189"/>
      <c r="AA33" s="188"/>
      <c r="AB33" s="188"/>
      <c r="AC33" s="188"/>
      <c r="AD33" s="188"/>
      <c r="AE33" s="188"/>
      <c r="AF33" s="189"/>
      <c r="AG33" s="188"/>
      <c r="AH33" s="188"/>
      <c r="AI33" s="188"/>
      <c r="AJ33" s="188"/>
      <c r="AK33" s="188"/>
    </row>
    <row r="35" spans="1:37" ht="71.25" customHeight="1" x14ac:dyDescent="0.45">
      <c r="A35" s="242" t="s">
        <v>876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4"/>
    </row>
  </sheetData>
  <mergeCells count="8">
    <mergeCell ref="I21:N21"/>
    <mergeCell ref="C23:AJ31"/>
    <mergeCell ref="A35:AK35"/>
    <mergeCell ref="B2:AL2"/>
    <mergeCell ref="B4:AK4"/>
    <mergeCell ref="B19:AK19"/>
    <mergeCell ref="I6:N6"/>
    <mergeCell ref="C8:AJ16"/>
  </mergeCells>
  <phoneticPr fontId="2" type="noConversion"/>
  <dataValidations count="2">
    <dataValidation allowBlank="1" showInputMessage="1" showErrorMessage="1" promptTitle="단위에 주의하여 입력해 주십시오." prompt="이 셀에는 숫자만 입력해 주십시오." sqref="AF32:AF33 T17:T18 T32:T33 AF17:AF18" xr:uid="{00000000-0002-0000-2400-000000000000}"/>
    <dataValidation type="list" allowBlank="1" showInputMessage="1" showErrorMessage="1" sqref="I6:N6 I21:N21" xr:uid="{00000000-0002-0000-2400-000001000000}">
      <formula1>"적정, 한정, 부적정, 의견거절, 해당사항 없음"</formula1>
    </dataValidation>
  </dataValidations>
  <pageMargins left="0.47244094488188981" right="0.47244094488188981" top="0.74803149606299213" bottom="0.74803149606299213" header="0.31496062992125984" footer="0.31496062992125984"/>
  <pageSetup paperSize="9" scale="73"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dimension ref="A2:AO11"/>
  <sheetViews>
    <sheetView showZeros="0" view="pageBreakPreview" zoomScaleNormal="100" zoomScaleSheetLayoutView="100" workbookViewId="0">
      <selection activeCell="A4" sqref="A4:AK4"/>
    </sheetView>
  </sheetViews>
  <sheetFormatPr defaultRowHeight="17" x14ac:dyDescent="0.45"/>
  <cols>
    <col min="1" max="4" width="1.08203125" style="1" customWidth="1"/>
    <col min="5" max="6" width="2.33203125" style="1" customWidth="1"/>
    <col min="7" max="7" width="4" style="1" customWidth="1"/>
    <col min="8" max="13" width="2.33203125" style="1" customWidth="1"/>
    <col min="14" max="22" width="2.58203125" style="1" customWidth="1"/>
    <col min="23" max="30" width="1.75" style="1" customWidth="1"/>
    <col min="31" max="37" width="2.33203125" style="1" customWidth="1"/>
    <col min="38" max="41" width="9" style="1"/>
  </cols>
  <sheetData>
    <row r="2" spans="1:41" ht="19.5" x14ac:dyDescent="0.45">
      <c r="A2" s="245" t="s">
        <v>1061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41"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41" s="1" customFormat="1" ht="20.25" customHeight="1" x14ac:dyDescent="0.45">
      <c r="A4" s="246" t="s">
        <v>877</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41" x14ac:dyDescent="0.45">
      <c r="AL5" s="48"/>
      <c r="AM5"/>
      <c r="AN5"/>
      <c r="AO5"/>
    </row>
    <row r="6" spans="1:41" ht="75.75" customHeight="1" x14ac:dyDescent="0.45">
      <c r="C6" s="694"/>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6"/>
      <c r="AL6"/>
      <c r="AM6"/>
      <c r="AN6"/>
      <c r="AO6"/>
    </row>
    <row r="7" spans="1:41" s="1" customFormat="1" ht="75.75" customHeight="1" x14ac:dyDescent="0.45">
      <c r="A7" s="19"/>
      <c r="B7" s="19"/>
      <c r="C7" s="697"/>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9"/>
    </row>
    <row r="8" spans="1:41" ht="75.75" customHeight="1" x14ac:dyDescent="0.45">
      <c r="C8" s="700"/>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2"/>
    </row>
    <row r="9" spans="1:41" x14ac:dyDescent="0.45">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row>
    <row r="11" spans="1:41" ht="67.5" customHeight="1" x14ac:dyDescent="0.45">
      <c r="A11" s="242" t="s">
        <v>879</v>
      </c>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8"/>
    </row>
  </sheetData>
  <sheetProtection formatCells="0" formatRows="0"/>
  <protectedRanges>
    <protectedRange sqref="A10:AK17 A8:AK9" name="범위2"/>
  </protectedRanges>
  <mergeCells count="4">
    <mergeCell ref="A11:AK11"/>
    <mergeCell ref="C6:AK8"/>
    <mergeCell ref="A2:AK2"/>
    <mergeCell ref="A4:AK4"/>
  </mergeCells>
  <phoneticPr fontId="2" type="noConversion"/>
  <pageMargins left="0.59055118110236227" right="0.47244094488188981" top="0.74803149606299213" bottom="0.74803149606299213" header="0.31496062992125984" footer="0.31496062992125984"/>
  <pageSetup paperSize="9" scale="99"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dimension ref="A2:AO12"/>
  <sheetViews>
    <sheetView showZeros="0" view="pageBreakPreview" zoomScaleNormal="100" zoomScaleSheetLayoutView="100" workbookViewId="0">
      <selection activeCell="A4" sqref="A4:AK4"/>
    </sheetView>
  </sheetViews>
  <sheetFormatPr defaultRowHeight="17" x14ac:dyDescent="0.45"/>
  <cols>
    <col min="1" max="4" width="1.08203125" style="1" customWidth="1"/>
    <col min="5" max="6" width="2.33203125" style="1" customWidth="1"/>
    <col min="7" max="7" width="4" style="1" customWidth="1"/>
    <col min="8" max="13" width="2.33203125" style="1" customWidth="1"/>
    <col min="14" max="22" width="2.58203125" style="1" customWidth="1"/>
    <col min="23" max="30" width="1.75" style="1" customWidth="1"/>
    <col min="31" max="37" width="2.33203125" style="1" customWidth="1"/>
    <col min="38" max="41" width="9" style="1"/>
  </cols>
  <sheetData>
    <row r="2" spans="1:41" ht="19.5" x14ac:dyDescent="0.45">
      <c r="A2" s="245" t="s">
        <v>880</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41"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41" s="1" customFormat="1" ht="20.25" customHeight="1" x14ac:dyDescent="0.45">
      <c r="A4" s="246" t="s">
        <v>881</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41" x14ac:dyDescent="0.45">
      <c r="AL5" s="48"/>
      <c r="AM5"/>
      <c r="AN5"/>
      <c r="AO5"/>
    </row>
    <row r="6" spans="1:41" ht="75.75" customHeight="1" x14ac:dyDescent="0.45">
      <c r="C6" s="694" t="s">
        <v>1131</v>
      </c>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6"/>
      <c r="AL6"/>
      <c r="AM6"/>
      <c r="AN6"/>
      <c r="AO6"/>
    </row>
    <row r="7" spans="1:41" s="1" customFormat="1" ht="75.75" customHeight="1" x14ac:dyDescent="0.45">
      <c r="A7" s="19"/>
      <c r="B7" s="19"/>
      <c r="C7" s="697"/>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9"/>
    </row>
    <row r="8" spans="1:41" ht="75.75" customHeight="1" x14ac:dyDescent="0.45">
      <c r="C8" s="700"/>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2"/>
    </row>
    <row r="9" spans="1:41" ht="89.25" customHeight="1" x14ac:dyDescent="0.45">
      <c r="A9" s="19"/>
      <c r="B9" s="132"/>
      <c r="C9" s="132"/>
      <c r="D9" s="47"/>
      <c r="E9" s="573" t="s">
        <v>882</v>
      </c>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16"/>
      <c r="AO9"/>
    </row>
    <row r="10" spans="1:41" x14ac:dyDescent="0.45">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row>
    <row r="12" spans="1:41" ht="58.5" customHeight="1" x14ac:dyDescent="0.45">
      <c r="A12" s="242" t="s">
        <v>883</v>
      </c>
      <c r="B12" s="477"/>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8"/>
    </row>
  </sheetData>
  <sheetProtection formatCells="0" formatRows="0"/>
  <protectedRanges>
    <protectedRange sqref="A8:AK8 A10:AK18" name="범위2"/>
    <protectedRange sqref="A9:AK9" name="범위2_1"/>
  </protectedRanges>
  <mergeCells count="5">
    <mergeCell ref="A2:AK2"/>
    <mergeCell ref="A4:AK4"/>
    <mergeCell ref="C6:AK8"/>
    <mergeCell ref="A12:AK12"/>
    <mergeCell ref="E9:AK9"/>
  </mergeCells>
  <phoneticPr fontId="2" type="noConversion"/>
  <pageMargins left="0.59055118110236227" right="0.47244094488188981" top="0.74803149606299213" bottom="0.74803149606299213" header="0.31496062992125984" footer="0.31496062992125984"/>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32"/>
  <sheetViews>
    <sheetView view="pageBreakPreview" topLeftCell="A6" zoomScaleNormal="85" zoomScaleSheetLayoutView="100" workbookViewId="0">
      <selection activeCell="E29" sqref="E29:AK29"/>
    </sheetView>
  </sheetViews>
  <sheetFormatPr defaultRowHeight="17" x14ac:dyDescent="0.45"/>
  <cols>
    <col min="1" max="4" width="1.08203125" style="1" customWidth="1"/>
    <col min="5" max="37" width="2.33203125" style="1" customWidth="1"/>
    <col min="38" max="38" width="22.5" style="1" customWidth="1"/>
  </cols>
  <sheetData>
    <row r="1" spans="1:39" ht="18.75" customHeight="1" x14ac:dyDescent="0.45">
      <c r="A1" s="19"/>
      <c r="B1" s="18"/>
      <c r="C1" s="18"/>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16"/>
    </row>
    <row r="2" spans="1:39" ht="18.75" customHeight="1" x14ac:dyDescent="0.45">
      <c r="A2" s="25"/>
      <c r="B2" s="24"/>
      <c r="C2" s="287" t="s">
        <v>41</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16"/>
    </row>
    <row r="3" spans="1:39" ht="18.75" customHeight="1" x14ac:dyDescent="0.45">
      <c r="A3" s="25"/>
      <c r="B3" s="24"/>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16"/>
    </row>
    <row r="4" spans="1:39" ht="18.75" customHeight="1" x14ac:dyDescent="0.45">
      <c r="A4" s="25"/>
      <c r="B4" s="24"/>
      <c r="C4" s="27"/>
      <c r="D4" s="287" t="s">
        <v>42</v>
      </c>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16"/>
    </row>
    <row r="5" spans="1:39" ht="18.75" customHeight="1" x14ac:dyDescent="0.45">
      <c r="A5" s="25"/>
      <c r="B5" s="24"/>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16"/>
    </row>
    <row r="6" spans="1:39" ht="35.5" customHeight="1" x14ac:dyDescent="0.45">
      <c r="A6" s="19"/>
      <c r="B6" s="18"/>
      <c r="C6" s="18"/>
      <c r="D6" s="23"/>
      <c r="E6" s="307" t="s">
        <v>43</v>
      </c>
      <c r="F6" s="307"/>
      <c r="G6" s="307"/>
      <c r="H6" s="307"/>
      <c r="I6" s="307"/>
      <c r="J6" s="307"/>
      <c r="K6" s="307"/>
      <c r="L6" s="307"/>
      <c r="M6" s="307" t="s">
        <v>44</v>
      </c>
      <c r="N6" s="307"/>
      <c r="O6" s="307"/>
      <c r="P6" s="307"/>
      <c r="Q6" s="307"/>
      <c r="R6" s="307"/>
      <c r="S6" s="307"/>
      <c r="T6" s="307" t="s">
        <v>45</v>
      </c>
      <c r="U6" s="307"/>
      <c r="V6" s="307"/>
      <c r="W6" s="307"/>
      <c r="X6" s="307"/>
      <c r="Y6" s="307"/>
      <c r="Z6" s="307"/>
      <c r="AA6" s="307"/>
      <c r="AB6" s="307"/>
      <c r="AC6" s="307"/>
      <c r="AD6" s="307"/>
      <c r="AE6" s="307"/>
      <c r="AF6" s="308" t="s">
        <v>46</v>
      </c>
      <c r="AG6" s="308"/>
      <c r="AH6" s="308"/>
      <c r="AI6" s="308"/>
      <c r="AJ6" s="308"/>
      <c r="AK6" s="308"/>
      <c r="AL6" s="16"/>
    </row>
    <row r="7" spans="1:39" ht="70.5" customHeight="1" x14ac:dyDescent="0.45">
      <c r="A7" s="19"/>
      <c r="B7" s="18"/>
      <c r="C7" s="18"/>
      <c r="D7" s="23"/>
      <c r="E7" s="311" t="s">
        <v>1091</v>
      </c>
      <c r="F7" s="311"/>
      <c r="G7" s="311"/>
      <c r="H7" s="311"/>
      <c r="I7" s="311"/>
      <c r="J7" s="311"/>
      <c r="K7" s="311"/>
      <c r="L7" s="311"/>
      <c r="M7" s="310" t="s">
        <v>1092</v>
      </c>
      <c r="N7" s="310"/>
      <c r="O7" s="310"/>
      <c r="P7" s="310"/>
      <c r="Q7" s="310"/>
      <c r="R7" s="310"/>
      <c r="S7" s="310"/>
      <c r="T7" s="311" t="s">
        <v>1188</v>
      </c>
      <c r="U7" s="311"/>
      <c r="V7" s="311"/>
      <c r="W7" s="311"/>
      <c r="X7" s="311"/>
      <c r="Y7" s="311"/>
      <c r="Z7" s="311"/>
      <c r="AA7" s="311"/>
      <c r="AB7" s="311"/>
      <c r="AC7" s="311"/>
      <c r="AD7" s="311"/>
      <c r="AE7" s="311"/>
      <c r="AF7" s="311" t="s">
        <v>1093</v>
      </c>
      <c r="AG7" s="311"/>
      <c r="AH7" s="311"/>
      <c r="AI7" s="311"/>
      <c r="AJ7" s="311"/>
      <c r="AK7" s="311"/>
      <c r="AL7" s="16"/>
    </row>
    <row r="8" spans="1:39" ht="30" customHeight="1" x14ac:dyDescent="0.45">
      <c r="A8" s="19"/>
      <c r="B8" s="18"/>
      <c r="C8" s="18"/>
      <c r="D8" s="23"/>
      <c r="E8" s="309"/>
      <c r="F8" s="309"/>
      <c r="G8" s="309"/>
      <c r="H8" s="309"/>
      <c r="I8" s="309"/>
      <c r="J8" s="309"/>
      <c r="K8" s="309"/>
      <c r="L8" s="309"/>
      <c r="M8" s="310"/>
      <c r="N8" s="310"/>
      <c r="O8" s="310"/>
      <c r="P8" s="310"/>
      <c r="Q8" s="310"/>
      <c r="R8" s="310"/>
      <c r="S8" s="310"/>
      <c r="T8" s="311"/>
      <c r="U8" s="311"/>
      <c r="V8" s="311"/>
      <c r="W8" s="311"/>
      <c r="X8" s="311"/>
      <c r="Y8" s="311"/>
      <c r="Z8" s="311"/>
      <c r="AA8" s="311"/>
      <c r="AB8" s="311"/>
      <c r="AC8" s="311"/>
      <c r="AD8" s="311"/>
      <c r="AE8" s="311"/>
      <c r="AF8" s="311"/>
      <c r="AG8" s="311"/>
      <c r="AH8" s="311"/>
      <c r="AI8" s="311"/>
      <c r="AJ8" s="311"/>
      <c r="AK8" s="311"/>
      <c r="AL8" s="16"/>
    </row>
    <row r="9" spans="1:39" ht="30" customHeight="1" x14ac:dyDescent="0.45">
      <c r="A9" s="19"/>
      <c r="B9" s="18"/>
      <c r="C9" s="18"/>
      <c r="D9" s="23"/>
      <c r="E9" s="309"/>
      <c r="F9" s="309"/>
      <c r="G9" s="309"/>
      <c r="H9" s="309"/>
      <c r="I9" s="309"/>
      <c r="J9" s="309"/>
      <c r="K9" s="309"/>
      <c r="L9" s="309"/>
      <c r="M9" s="310"/>
      <c r="N9" s="310"/>
      <c r="O9" s="310"/>
      <c r="P9" s="310"/>
      <c r="Q9" s="310"/>
      <c r="R9" s="310"/>
      <c r="S9" s="310"/>
      <c r="T9" s="311"/>
      <c r="U9" s="311"/>
      <c r="V9" s="311"/>
      <c r="W9" s="311"/>
      <c r="X9" s="311"/>
      <c r="Y9" s="311"/>
      <c r="Z9" s="311"/>
      <c r="AA9" s="311"/>
      <c r="AB9" s="311"/>
      <c r="AC9" s="311"/>
      <c r="AD9" s="311"/>
      <c r="AE9" s="311"/>
      <c r="AF9" s="311"/>
      <c r="AG9" s="311"/>
      <c r="AH9" s="311"/>
      <c r="AI9" s="311"/>
      <c r="AJ9" s="311"/>
      <c r="AK9" s="311"/>
      <c r="AL9" s="16"/>
    </row>
    <row r="10" spans="1:39" ht="30" customHeight="1" x14ac:dyDescent="0.45">
      <c r="A10" s="19"/>
      <c r="B10" s="18"/>
      <c r="C10" s="18"/>
      <c r="D10" s="23"/>
      <c r="E10" s="309"/>
      <c r="F10" s="309"/>
      <c r="G10" s="309"/>
      <c r="H10" s="309"/>
      <c r="I10" s="309"/>
      <c r="J10" s="309"/>
      <c r="K10" s="309"/>
      <c r="L10" s="309"/>
      <c r="M10" s="310"/>
      <c r="N10" s="310"/>
      <c r="O10" s="310"/>
      <c r="P10" s="310"/>
      <c r="Q10" s="310"/>
      <c r="R10" s="310"/>
      <c r="S10" s="310"/>
      <c r="T10" s="311"/>
      <c r="U10" s="311"/>
      <c r="V10" s="311"/>
      <c r="W10" s="311"/>
      <c r="X10" s="311"/>
      <c r="Y10" s="311"/>
      <c r="Z10" s="311"/>
      <c r="AA10" s="311"/>
      <c r="AB10" s="311"/>
      <c r="AC10" s="311"/>
      <c r="AD10" s="311"/>
      <c r="AE10" s="311"/>
      <c r="AF10" s="311"/>
      <c r="AG10" s="311"/>
      <c r="AH10" s="311"/>
      <c r="AI10" s="311"/>
      <c r="AJ10" s="311"/>
      <c r="AK10" s="311"/>
      <c r="AL10" s="16"/>
    </row>
    <row r="11" spans="1:39" ht="30" customHeight="1" x14ac:dyDescent="0.45">
      <c r="A11" s="19"/>
      <c r="B11" s="18"/>
      <c r="C11" s="18"/>
      <c r="D11" s="23"/>
      <c r="E11" s="309"/>
      <c r="F11" s="309"/>
      <c r="G11" s="309"/>
      <c r="H11" s="309"/>
      <c r="I11" s="309"/>
      <c r="J11" s="309"/>
      <c r="K11" s="309"/>
      <c r="L11" s="309"/>
      <c r="M11" s="310"/>
      <c r="N11" s="310"/>
      <c r="O11" s="310"/>
      <c r="P11" s="310"/>
      <c r="Q11" s="310"/>
      <c r="R11" s="310"/>
      <c r="S11" s="310"/>
      <c r="T11" s="311"/>
      <c r="U11" s="311"/>
      <c r="V11" s="311"/>
      <c r="W11" s="311"/>
      <c r="X11" s="311"/>
      <c r="Y11" s="311"/>
      <c r="Z11" s="311"/>
      <c r="AA11" s="311"/>
      <c r="AB11" s="311"/>
      <c r="AC11" s="311"/>
      <c r="AD11" s="311"/>
      <c r="AE11" s="311"/>
      <c r="AF11" s="311"/>
      <c r="AG11" s="311"/>
      <c r="AH11" s="311"/>
      <c r="AI11" s="311"/>
      <c r="AJ11" s="311"/>
      <c r="AK11" s="311"/>
      <c r="AL11" s="16"/>
    </row>
    <row r="12" spans="1:39" ht="6" customHeight="1" x14ac:dyDescent="0.45">
      <c r="A12" s="19"/>
      <c r="B12" s="18"/>
      <c r="C12" s="1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16"/>
    </row>
    <row r="13" spans="1:39" ht="18.75" customHeight="1" x14ac:dyDescent="0.45">
      <c r="A13" s="19"/>
      <c r="B13" s="18"/>
      <c r="C13" s="18"/>
      <c r="D13" s="23"/>
      <c r="E13" s="305" t="s">
        <v>47</v>
      </c>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16"/>
    </row>
    <row r="14" spans="1:39" ht="18.75" customHeight="1" x14ac:dyDescent="0.45">
      <c r="A14" s="19"/>
      <c r="B14" s="18"/>
      <c r="C14" s="18"/>
      <c r="D14" s="23"/>
      <c r="E14" s="306" t="s">
        <v>48</v>
      </c>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16"/>
    </row>
    <row r="15" spans="1:39" ht="26.25" customHeight="1" x14ac:dyDescent="0.45">
      <c r="A15" s="25"/>
      <c r="B15" s="24"/>
      <c r="C15" s="23"/>
      <c r="D15" s="23"/>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6" t="s">
        <v>49</v>
      </c>
      <c r="AM15" s="1"/>
    </row>
    <row r="16" spans="1:39" ht="18.75" customHeight="1" x14ac:dyDescent="0.45">
      <c r="A16" s="19"/>
      <c r="B16" s="18"/>
      <c r="C16" s="18"/>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16"/>
    </row>
    <row r="17" spans="1:39" ht="18.75" customHeight="1" x14ac:dyDescent="0.45">
      <c r="A17" s="25"/>
      <c r="B17" s="24"/>
      <c r="C17" s="27"/>
      <c r="D17" s="287" t="s">
        <v>50</v>
      </c>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16"/>
    </row>
    <row r="18" spans="1:39" ht="18.75" customHeight="1" x14ac:dyDescent="0.45">
      <c r="A18" s="25"/>
      <c r="B18" s="24"/>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16"/>
    </row>
    <row r="19" spans="1:39" ht="30" customHeight="1" x14ac:dyDescent="0.45">
      <c r="A19" s="19"/>
      <c r="B19" s="18"/>
      <c r="C19" s="18"/>
      <c r="D19" s="23"/>
      <c r="E19" s="307" t="s">
        <v>51</v>
      </c>
      <c r="F19" s="307"/>
      <c r="G19" s="307"/>
      <c r="H19" s="307"/>
      <c r="I19" s="307"/>
      <c r="J19" s="307"/>
      <c r="K19" s="307" t="s">
        <v>52</v>
      </c>
      <c r="L19" s="307"/>
      <c r="M19" s="307"/>
      <c r="N19" s="307"/>
      <c r="O19" s="307"/>
      <c r="P19" s="307"/>
      <c r="Q19" s="307" t="s">
        <v>53</v>
      </c>
      <c r="R19" s="307"/>
      <c r="S19" s="307"/>
      <c r="T19" s="307"/>
      <c r="U19" s="307"/>
      <c r="V19" s="307" t="s">
        <v>54</v>
      </c>
      <c r="W19" s="307"/>
      <c r="X19" s="307"/>
      <c r="Y19" s="307"/>
      <c r="Z19" s="307"/>
      <c r="AA19" s="307"/>
      <c r="AB19" s="307"/>
      <c r="AC19" s="307"/>
      <c r="AD19" s="307"/>
      <c r="AE19" s="307"/>
      <c r="AF19" s="308" t="s">
        <v>55</v>
      </c>
      <c r="AG19" s="308"/>
      <c r="AH19" s="308"/>
      <c r="AI19" s="308"/>
      <c r="AJ19" s="308"/>
      <c r="AK19" s="308"/>
      <c r="AL19" s="16"/>
    </row>
    <row r="20" spans="1:39" ht="30" customHeight="1" x14ac:dyDescent="0.45">
      <c r="A20" s="19"/>
      <c r="B20" s="18"/>
      <c r="C20" s="18"/>
      <c r="D20" s="23"/>
      <c r="E20" s="303" t="s">
        <v>1094</v>
      </c>
      <c r="F20" s="303"/>
      <c r="G20" s="303"/>
      <c r="H20" s="303"/>
      <c r="I20" s="303"/>
      <c r="J20" s="303"/>
      <c r="K20" s="303" t="s">
        <v>1076</v>
      </c>
      <c r="L20" s="303"/>
      <c r="M20" s="303"/>
      <c r="N20" s="303"/>
      <c r="O20" s="303"/>
      <c r="P20" s="303"/>
      <c r="Q20" s="304" t="s">
        <v>1095</v>
      </c>
      <c r="R20" s="304"/>
      <c r="S20" s="304"/>
      <c r="T20" s="304"/>
      <c r="U20" s="304"/>
      <c r="V20" s="303" t="s">
        <v>1096</v>
      </c>
      <c r="W20" s="303"/>
      <c r="X20" s="303"/>
      <c r="Y20" s="303"/>
      <c r="Z20" s="303"/>
      <c r="AA20" s="303"/>
      <c r="AB20" s="303"/>
      <c r="AC20" s="303"/>
      <c r="AD20" s="303"/>
      <c r="AE20" s="303"/>
      <c r="AF20" s="303" t="s">
        <v>1093</v>
      </c>
      <c r="AG20" s="303"/>
      <c r="AH20" s="303"/>
      <c r="AI20" s="303"/>
      <c r="AJ20" s="303"/>
      <c r="AK20" s="303"/>
      <c r="AL20" s="16"/>
    </row>
    <row r="21" spans="1:39" ht="30" customHeight="1" x14ac:dyDescent="0.45">
      <c r="A21" s="19"/>
      <c r="B21" s="18"/>
      <c r="C21" s="18"/>
      <c r="D21" s="23"/>
      <c r="E21" s="303" t="s">
        <v>1097</v>
      </c>
      <c r="F21" s="303"/>
      <c r="G21" s="303"/>
      <c r="H21" s="303"/>
      <c r="I21" s="303"/>
      <c r="J21" s="303"/>
      <c r="K21" s="303" t="s">
        <v>1098</v>
      </c>
      <c r="L21" s="303"/>
      <c r="M21" s="303"/>
      <c r="N21" s="303"/>
      <c r="O21" s="303"/>
      <c r="P21" s="303"/>
      <c r="Q21" s="304" t="s">
        <v>1099</v>
      </c>
      <c r="R21" s="304"/>
      <c r="S21" s="304"/>
      <c r="T21" s="304"/>
      <c r="U21" s="304"/>
      <c r="V21" s="303" t="s">
        <v>1100</v>
      </c>
      <c r="W21" s="303"/>
      <c r="X21" s="303"/>
      <c r="Y21" s="303"/>
      <c r="Z21" s="303"/>
      <c r="AA21" s="303"/>
      <c r="AB21" s="303"/>
      <c r="AC21" s="303"/>
      <c r="AD21" s="303"/>
      <c r="AE21" s="303"/>
      <c r="AF21" s="303" t="s">
        <v>1093</v>
      </c>
      <c r="AG21" s="303"/>
      <c r="AH21" s="303"/>
      <c r="AI21" s="303"/>
      <c r="AJ21" s="303"/>
      <c r="AK21" s="303"/>
      <c r="AL21" s="16"/>
    </row>
    <row r="22" spans="1:39" ht="30" customHeight="1" x14ac:dyDescent="0.45">
      <c r="A22" s="19"/>
      <c r="B22" s="18"/>
      <c r="C22" s="18"/>
      <c r="D22" s="23"/>
      <c r="E22" s="303" t="s">
        <v>1097</v>
      </c>
      <c r="F22" s="303"/>
      <c r="G22" s="303"/>
      <c r="H22" s="303"/>
      <c r="I22" s="303"/>
      <c r="J22" s="303"/>
      <c r="K22" s="303" t="s">
        <v>1101</v>
      </c>
      <c r="L22" s="303"/>
      <c r="M22" s="303"/>
      <c r="N22" s="303"/>
      <c r="O22" s="303"/>
      <c r="P22" s="303"/>
      <c r="Q22" s="304" t="s">
        <v>1102</v>
      </c>
      <c r="R22" s="304"/>
      <c r="S22" s="304"/>
      <c r="T22" s="304"/>
      <c r="U22" s="304"/>
      <c r="V22" s="303" t="s">
        <v>1187</v>
      </c>
      <c r="W22" s="303"/>
      <c r="X22" s="303"/>
      <c r="Y22" s="303"/>
      <c r="Z22" s="303"/>
      <c r="AA22" s="303"/>
      <c r="AB22" s="303"/>
      <c r="AC22" s="303"/>
      <c r="AD22" s="303"/>
      <c r="AE22" s="303"/>
      <c r="AF22" s="303" t="s">
        <v>1093</v>
      </c>
      <c r="AG22" s="303"/>
      <c r="AH22" s="303"/>
      <c r="AI22" s="303"/>
      <c r="AJ22" s="303"/>
      <c r="AK22" s="303"/>
      <c r="AL22" s="16"/>
    </row>
    <row r="23" spans="1:39" ht="30" customHeight="1" x14ac:dyDescent="0.45">
      <c r="A23" s="19"/>
      <c r="B23" s="18"/>
      <c r="C23" s="18"/>
      <c r="D23" s="23"/>
      <c r="E23" s="303" t="s">
        <v>1097</v>
      </c>
      <c r="F23" s="303"/>
      <c r="G23" s="303"/>
      <c r="H23" s="303"/>
      <c r="I23" s="303"/>
      <c r="J23" s="303"/>
      <c r="K23" s="303" t="s">
        <v>1103</v>
      </c>
      <c r="L23" s="303"/>
      <c r="M23" s="303"/>
      <c r="N23" s="303"/>
      <c r="O23" s="303"/>
      <c r="P23" s="303"/>
      <c r="Q23" s="304" t="s">
        <v>1104</v>
      </c>
      <c r="R23" s="304"/>
      <c r="S23" s="304"/>
      <c r="T23" s="304"/>
      <c r="U23" s="304"/>
      <c r="V23" s="303" t="s">
        <v>1105</v>
      </c>
      <c r="W23" s="303"/>
      <c r="X23" s="303"/>
      <c r="Y23" s="303"/>
      <c r="Z23" s="303"/>
      <c r="AA23" s="303"/>
      <c r="AB23" s="303"/>
      <c r="AC23" s="303"/>
      <c r="AD23" s="303"/>
      <c r="AE23" s="303"/>
      <c r="AF23" s="303" t="s">
        <v>1093</v>
      </c>
      <c r="AG23" s="303"/>
      <c r="AH23" s="303"/>
      <c r="AI23" s="303"/>
      <c r="AJ23" s="303"/>
      <c r="AK23" s="303"/>
      <c r="AL23" s="16"/>
    </row>
    <row r="24" spans="1:39" ht="30" customHeight="1" x14ac:dyDescent="0.45">
      <c r="A24" s="19"/>
      <c r="B24" s="18"/>
      <c r="C24" s="18"/>
      <c r="D24" s="23"/>
      <c r="E24" s="303" t="s">
        <v>1097</v>
      </c>
      <c r="F24" s="303"/>
      <c r="G24" s="303"/>
      <c r="H24" s="303"/>
      <c r="I24" s="303"/>
      <c r="J24" s="303"/>
      <c r="K24" s="303" t="s">
        <v>1106</v>
      </c>
      <c r="L24" s="303"/>
      <c r="M24" s="303"/>
      <c r="N24" s="303"/>
      <c r="O24" s="303"/>
      <c r="P24" s="303"/>
      <c r="Q24" s="304" t="s">
        <v>1107</v>
      </c>
      <c r="R24" s="304"/>
      <c r="S24" s="304"/>
      <c r="T24" s="304"/>
      <c r="U24" s="304"/>
      <c r="V24" s="303" t="s">
        <v>1108</v>
      </c>
      <c r="W24" s="303"/>
      <c r="X24" s="303"/>
      <c r="Y24" s="303"/>
      <c r="Z24" s="303"/>
      <c r="AA24" s="303"/>
      <c r="AB24" s="303"/>
      <c r="AC24" s="303"/>
      <c r="AD24" s="303"/>
      <c r="AE24" s="303"/>
      <c r="AF24" s="303" t="s">
        <v>1093</v>
      </c>
      <c r="AG24" s="303"/>
      <c r="AH24" s="303"/>
      <c r="AI24" s="303"/>
      <c r="AJ24" s="303"/>
      <c r="AK24" s="303"/>
      <c r="AL24" s="16"/>
    </row>
    <row r="25" spans="1:39" ht="30" customHeight="1" x14ac:dyDescent="0.45">
      <c r="A25" s="19"/>
      <c r="B25" s="217"/>
      <c r="C25" s="217"/>
      <c r="D25" s="23"/>
      <c r="E25" s="303" t="s">
        <v>1109</v>
      </c>
      <c r="F25" s="303"/>
      <c r="G25" s="303"/>
      <c r="H25" s="303"/>
      <c r="I25" s="303"/>
      <c r="J25" s="303"/>
      <c r="K25" s="303" t="s">
        <v>1110</v>
      </c>
      <c r="L25" s="303"/>
      <c r="M25" s="303"/>
      <c r="N25" s="303"/>
      <c r="O25" s="303"/>
      <c r="P25" s="303"/>
      <c r="Q25" s="304" t="s">
        <v>1111</v>
      </c>
      <c r="R25" s="304"/>
      <c r="S25" s="304"/>
      <c r="T25" s="304"/>
      <c r="U25" s="304"/>
      <c r="V25" s="303" t="s">
        <v>1112</v>
      </c>
      <c r="W25" s="303"/>
      <c r="X25" s="303"/>
      <c r="Y25" s="303"/>
      <c r="Z25" s="303"/>
      <c r="AA25" s="303"/>
      <c r="AB25" s="303"/>
      <c r="AC25" s="303"/>
      <c r="AD25" s="303"/>
      <c r="AE25" s="303"/>
      <c r="AF25" s="303" t="s">
        <v>1093</v>
      </c>
      <c r="AG25" s="303"/>
      <c r="AH25" s="303"/>
      <c r="AI25" s="303"/>
      <c r="AJ25" s="303"/>
      <c r="AK25" s="303"/>
      <c r="AL25" s="16"/>
    </row>
    <row r="26" spans="1:39" ht="6" customHeight="1" x14ac:dyDescent="0.45">
      <c r="A26" s="19"/>
      <c r="B26" s="18"/>
      <c r="C26" s="18"/>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16"/>
    </row>
    <row r="27" spans="1:39" ht="18.75" customHeight="1" x14ac:dyDescent="0.45">
      <c r="A27" s="19"/>
      <c r="B27" s="18"/>
      <c r="C27" s="18"/>
      <c r="D27" s="23"/>
      <c r="E27" s="305" t="s">
        <v>56</v>
      </c>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16"/>
    </row>
    <row r="28" spans="1:39" ht="18.75" customHeight="1" x14ac:dyDescent="0.45">
      <c r="A28" s="19"/>
      <c r="B28" s="18"/>
      <c r="C28" s="18"/>
      <c r="D28" s="23"/>
      <c r="E28" s="306" t="s">
        <v>48</v>
      </c>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16"/>
    </row>
    <row r="29" spans="1:39" ht="26.25" customHeight="1" x14ac:dyDescent="0.45">
      <c r="A29" s="25"/>
      <c r="B29" s="24"/>
      <c r="C29" s="23"/>
      <c r="D29" s="23"/>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6" t="s">
        <v>49</v>
      </c>
      <c r="AM29" s="1"/>
    </row>
    <row r="30" spans="1:39" ht="18.75" customHeight="1" x14ac:dyDescent="0.45">
      <c r="A30" s="19"/>
      <c r="B30" s="18"/>
      <c r="C30" s="18"/>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16"/>
    </row>
    <row r="31" spans="1:39" ht="19.5" x14ac:dyDescent="0.45">
      <c r="A31" s="19"/>
      <c r="B31" s="18"/>
      <c r="C31" s="1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6"/>
    </row>
    <row r="32" spans="1:39" ht="85.5" customHeight="1" x14ac:dyDescent="0.45">
      <c r="A32" s="242" t="s">
        <v>57</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4"/>
    </row>
  </sheetData>
  <mergeCells count="69">
    <mergeCell ref="C2:AK2"/>
    <mergeCell ref="D4:AK4"/>
    <mergeCell ref="E6:L6"/>
    <mergeCell ref="M6:S6"/>
    <mergeCell ref="T6:AE6"/>
    <mergeCell ref="AF6:AK6"/>
    <mergeCell ref="E7:L7"/>
    <mergeCell ref="M7:S7"/>
    <mergeCell ref="T7:AE7"/>
    <mergeCell ref="AF7:AK7"/>
    <mergeCell ref="E8:L8"/>
    <mergeCell ref="M8:S8"/>
    <mergeCell ref="T8:AE8"/>
    <mergeCell ref="AF8:AK8"/>
    <mergeCell ref="E14:AK14"/>
    <mergeCell ref="E9:L9"/>
    <mergeCell ref="M9:S9"/>
    <mergeCell ref="T9:AE9"/>
    <mergeCell ref="AF9:AK9"/>
    <mergeCell ref="E10:L10"/>
    <mergeCell ref="M10:S10"/>
    <mergeCell ref="T10:AE10"/>
    <mergeCell ref="AF10:AK10"/>
    <mergeCell ref="E11:L11"/>
    <mergeCell ref="M11:S11"/>
    <mergeCell ref="T11:AE11"/>
    <mergeCell ref="AF11:AK11"/>
    <mergeCell ref="E13:AK13"/>
    <mergeCell ref="E15:AK15"/>
    <mergeCell ref="D17:AK17"/>
    <mergeCell ref="E19:J19"/>
    <mergeCell ref="K19:P19"/>
    <mergeCell ref="Q19:U19"/>
    <mergeCell ref="V19:AE19"/>
    <mergeCell ref="AF19:AK19"/>
    <mergeCell ref="E21:J21"/>
    <mergeCell ref="K21:P21"/>
    <mergeCell ref="Q21:U21"/>
    <mergeCell ref="V21:AE21"/>
    <mergeCell ref="AF21:AK21"/>
    <mergeCell ref="E20:J20"/>
    <mergeCell ref="K20:P20"/>
    <mergeCell ref="Q20:U20"/>
    <mergeCell ref="V20:AE20"/>
    <mergeCell ref="AF20:AK20"/>
    <mergeCell ref="E23:J23"/>
    <mergeCell ref="K23:P23"/>
    <mergeCell ref="Q23:U23"/>
    <mergeCell ref="V23:AE23"/>
    <mergeCell ref="AF23:AK23"/>
    <mergeCell ref="E22:J22"/>
    <mergeCell ref="K22:P22"/>
    <mergeCell ref="Q22:U22"/>
    <mergeCell ref="V22:AE22"/>
    <mergeCell ref="AF22:AK22"/>
    <mergeCell ref="A32:AK32"/>
    <mergeCell ref="E24:J24"/>
    <mergeCell ref="K24:P24"/>
    <mergeCell ref="Q24:U24"/>
    <mergeCell ref="V24:AE24"/>
    <mergeCell ref="AF24:AK24"/>
    <mergeCell ref="E27:AK27"/>
    <mergeCell ref="E25:J25"/>
    <mergeCell ref="K25:P25"/>
    <mergeCell ref="Q25:U25"/>
    <mergeCell ref="V25:AE25"/>
    <mergeCell ref="AF25:AK25"/>
    <mergeCell ref="E28:AK28"/>
    <mergeCell ref="E29:AK29"/>
  </mergeCells>
  <phoneticPr fontId="2" type="noConversion"/>
  <dataValidations count="1">
    <dataValidation allowBlank="1" showInputMessage="1" showErrorMessage="1" promptTitle="서술입력" prompt="자유롭게 입력하시기 바랍니다." sqref="E6:E12 E19:E26" xr:uid="{00000000-0002-0000-0300-000000000000}"/>
  </dataValidations>
  <pageMargins left="0.47244094488188981" right="0.47244094488188981" top="0.74803149606299213" bottom="0.74803149606299213" header="0.31496062992125984" footer="0.31496062992125984"/>
  <pageSetup paperSize="9" orientation="portrait" blackAndWhite="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4"/>
  <dimension ref="A2:AO11"/>
  <sheetViews>
    <sheetView showZeros="0" view="pageBreakPreview" zoomScaleNormal="100" zoomScaleSheetLayoutView="100" workbookViewId="0">
      <selection activeCell="AO29" sqref="AO29"/>
    </sheetView>
  </sheetViews>
  <sheetFormatPr defaultRowHeight="17" x14ac:dyDescent="0.45"/>
  <cols>
    <col min="1" max="4" width="1.08203125" style="1" customWidth="1"/>
    <col min="5" max="6" width="2.33203125" style="1" customWidth="1"/>
    <col min="7" max="7" width="4" style="1" customWidth="1"/>
    <col min="8" max="13" width="2.33203125" style="1" customWidth="1"/>
    <col min="14" max="22" width="2.58203125" style="1" customWidth="1"/>
    <col min="23" max="30" width="1.75" style="1" customWidth="1"/>
    <col min="31" max="37" width="2.33203125" style="1" customWidth="1"/>
    <col min="38" max="41" width="9" style="1"/>
  </cols>
  <sheetData>
    <row r="2" spans="1:41" ht="19.5" x14ac:dyDescent="0.45">
      <c r="A2" s="245" t="s">
        <v>884</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41"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41" s="1" customFormat="1" ht="20.25" customHeight="1" x14ac:dyDescent="0.45">
      <c r="A4" s="246" t="s">
        <v>1062</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41" x14ac:dyDescent="0.45">
      <c r="AL5" s="48"/>
      <c r="AM5"/>
      <c r="AN5"/>
      <c r="AO5"/>
    </row>
    <row r="6" spans="1:41" ht="75.75" customHeight="1" x14ac:dyDescent="0.45">
      <c r="C6" s="694"/>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6"/>
      <c r="AL6"/>
      <c r="AM6"/>
      <c r="AN6"/>
      <c r="AO6"/>
    </row>
    <row r="7" spans="1:41" s="1" customFormat="1" ht="75.75" customHeight="1" x14ac:dyDescent="0.45">
      <c r="A7" s="19"/>
      <c r="B7" s="19"/>
      <c r="C7" s="697"/>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9"/>
    </row>
    <row r="8" spans="1:41" ht="75.75" customHeight="1" x14ac:dyDescent="0.45">
      <c r="C8" s="700"/>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2"/>
    </row>
    <row r="9" spans="1:41" x14ac:dyDescent="0.45">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row>
    <row r="11" spans="1:41" ht="58.5" customHeight="1" x14ac:dyDescent="0.45">
      <c r="A11" s="242" t="s">
        <v>883</v>
      </c>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8"/>
    </row>
  </sheetData>
  <sheetProtection formatCells="0" formatRows="0"/>
  <protectedRanges>
    <protectedRange sqref="A8:AK8 A9:AK17" name="범위2"/>
  </protectedRanges>
  <mergeCells count="4">
    <mergeCell ref="A2:AK2"/>
    <mergeCell ref="A4:AK4"/>
    <mergeCell ref="C6:AK8"/>
    <mergeCell ref="A11:AK11"/>
  </mergeCells>
  <phoneticPr fontId="2" type="noConversion"/>
  <pageMargins left="0.59055118110236227" right="0.47244094488188981" top="0.74803149606299213" bottom="0.74803149606299213" header="0.31496062992125984" footer="0.31496062992125984"/>
  <pageSetup paperSize="9" scale="9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AM35"/>
  <sheetViews>
    <sheetView view="pageBreakPreview" zoomScaleNormal="85" zoomScaleSheetLayoutView="100" workbookViewId="0">
      <selection activeCell="AA11" sqref="AA11:AE11"/>
    </sheetView>
  </sheetViews>
  <sheetFormatPr defaultRowHeight="17" x14ac:dyDescent="0.45"/>
  <cols>
    <col min="1" max="4" width="1.08203125" style="1" customWidth="1"/>
    <col min="5" max="21" width="2.33203125" style="1" customWidth="1"/>
    <col min="22" max="31" width="2.58203125" style="1" customWidth="1"/>
    <col min="32" max="36" width="2.33203125" style="1" customWidth="1"/>
    <col min="37" max="37" width="3.5" style="1" customWidth="1"/>
    <col min="38" max="39" width="9" style="1"/>
  </cols>
  <sheetData>
    <row r="2" spans="1:39" ht="19.5" x14ac:dyDescent="0.45">
      <c r="A2" s="19"/>
      <c r="B2" s="246" t="s">
        <v>1052</v>
      </c>
      <c r="C2" s="246"/>
      <c r="D2" s="246"/>
      <c r="E2" s="246"/>
      <c r="F2" s="246"/>
      <c r="G2" s="246"/>
      <c r="H2" s="246"/>
      <c r="I2" s="246"/>
      <c r="J2" s="246"/>
      <c r="K2" s="246"/>
      <c r="L2" s="246"/>
      <c r="M2" s="246"/>
      <c r="N2" s="246"/>
      <c r="O2" s="246"/>
      <c r="P2" s="246"/>
      <c r="Q2" s="19"/>
      <c r="R2" s="19"/>
      <c r="S2" s="19"/>
      <c r="T2" s="19"/>
      <c r="U2" s="19"/>
      <c r="V2" s="19"/>
      <c r="W2" s="19"/>
      <c r="X2" s="19"/>
      <c r="Y2" s="19"/>
      <c r="Z2" s="19"/>
      <c r="AA2" s="19"/>
      <c r="AB2" s="19"/>
      <c r="AC2" s="19"/>
      <c r="AD2" s="19"/>
      <c r="AE2" s="19"/>
      <c r="AF2" s="19"/>
      <c r="AG2" s="19"/>
      <c r="AH2" s="19"/>
      <c r="AI2" s="19"/>
      <c r="AJ2" s="19"/>
      <c r="AK2" s="37"/>
    </row>
    <row r="3" spans="1:39"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7"/>
    </row>
    <row r="4" spans="1:39" ht="17.5" x14ac:dyDescent="0.45">
      <c r="C4" s="287" t="s">
        <v>58</v>
      </c>
      <c r="D4" s="287"/>
      <c r="E4" s="287"/>
      <c r="F4" s="287"/>
      <c r="G4" s="287"/>
      <c r="H4" s="287"/>
      <c r="I4" s="287"/>
      <c r="J4" s="287"/>
      <c r="K4" s="287"/>
      <c r="L4" s="287"/>
      <c r="M4" s="287"/>
      <c r="N4" s="287"/>
      <c r="O4" s="287"/>
      <c r="P4" s="287"/>
      <c r="W4" s="45"/>
    </row>
    <row r="5" spans="1:39" ht="17.5" x14ac:dyDescent="0.45">
      <c r="C5" s="27"/>
      <c r="D5" s="27"/>
      <c r="E5" s="27"/>
      <c r="F5" s="27"/>
      <c r="G5" s="27"/>
      <c r="H5" s="27"/>
      <c r="I5" s="27"/>
      <c r="J5" s="27"/>
      <c r="K5" s="27"/>
      <c r="L5" s="27"/>
      <c r="M5" s="27"/>
      <c r="N5" s="27"/>
      <c r="O5" s="27"/>
      <c r="P5" s="27"/>
    </row>
    <row r="6" spans="1:39" ht="18.75" customHeight="1" x14ac:dyDescent="0.45">
      <c r="A6" s="25"/>
      <c r="B6" s="24"/>
      <c r="C6" s="27"/>
      <c r="D6" s="287" t="s">
        <v>59</v>
      </c>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16"/>
      <c r="AM6"/>
    </row>
    <row r="7" spans="1:39" x14ac:dyDescent="0.45">
      <c r="AD7" s="43" t="s">
        <v>60</v>
      </c>
      <c r="AE7" s="318" t="str">
        <f>표지!G6</f>
        <v>2021.11.30</v>
      </c>
      <c r="AF7" s="318"/>
      <c r="AG7" s="318"/>
      <c r="AH7" s="318"/>
      <c r="AI7" s="318"/>
      <c r="AJ7" s="319" t="s">
        <v>61</v>
      </c>
      <c r="AK7" s="319"/>
    </row>
    <row r="8" spans="1:39" x14ac:dyDescent="0.45">
      <c r="D8" s="320"/>
      <c r="E8" s="320"/>
      <c r="F8" s="320"/>
      <c r="G8" s="320"/>
      <c r="H8" s="320"/>
      <c r="I8" s="320"/>
      <c r="J8" s="320"/>
      <c r="K8" s="321"/>
      <c r="L8" s="321"/>
      <c r="M8" s="321"/>
      <c r="N8" s="44"/>
      <c r="O8" s="8"/>
      <c r="P8" s="8"/>
      <c r="AF8" s="317" t="s">
        <v>62</v>
      </c>
      <c r="AG8" s="317"/>
      <c r="AH8" s="317"/>
      <c r="AI8" s="317"/>
      <c r="AJ8" s="317"/>
      <c r="AK8" s="317"/>
    </row>
    <row r="9" spans="1:39" ht="25.5" customHeight="1" x14ac:dyDescent="0.45">
      <c r="C9" s="308" t="s">
        <v>63</v>
      </c>
      <c r="D9" s="308"/>
      <c r="E9" s="308"/>
      <c r="F9" s="308"/>
      <c r="G9" s="308"/>
      <c r="H9" s="308"/>
      <c r="I9" s="308" t="s">
        <v>64</v>
      </c>
      <c r="J9" s="308"/>
      <c r="K9" s="308"/>
      <c r="L9" s="308"/>
      <c r="M9" s="308"/>
      <c r="N9" s="308"/>
      <c r="O9" s="308" t="s">
        <v>65</v>
      </c>
      <c r="P9" s="308"/>
      <c r="Q9" s="308"/>
      <c r="R9" s="308"/>
      <c r="S9" s="308"/>
      <c r="T9" s="308"/>
      <c r="U9" s="308"/>
      <c r="V9" s="308" t="s">
        <v>66</v>
      </c>
      <c r="W9" s="308"/>
      <c r="X9" s="308"/>
      <c r="Y9" s="308"/>
      <c r="Z9" s="308"/>
      <c r="AA9" s="308" t="s">
        <v>67</v>
      </c>
      <c r="AB9" s="308"/>
      <c r="AC9" s="308"/>
      <c r="AD9" s="308"/>
      <c r="AE9" s="308"/>
      <c r="AF9" s="308" t="s">
        <v>68</v>
      </c>
      <c r="AG9" s="308"/>
      <c r="AH9" s="308"/>
      <c r="AI9" s="308"/>
      <c r="AJ9" s="308"/>
      <c r="AK9" s="308"/>
    </row>
    <row r="10" spans="1:39" ht="25.5" customHeight="1" x14ac:dyDescent="0.45">
      <c r="C10" s="314" t="s">
        <v>1113</v>
      </c>
      <c r="D10" s="314"/>
      <c r="E10" s="314"/>
      <c r="F10" s="314"/>
      <c r="G10" s="314"/>
      <c r="H10" s="314"/>
      <c r="I10" s="314" t="s">
        <v>1114</v>
      </c>
      <c r="J10" s="314"/>
      <c r="K10" s="314"/>
      <c r="L10" s="314"/>
      <c r="M10" s="314"/>
      <c r="N10" s="314"/>
      <c r="O10" s="313">
        <v>143259000</v>
      </c>
      <c r="P10" s="313"/>
      <c r="Q10" s="313"/>
      <c r="R10" s="313"/>
      <c r="S10" s="313"/>
      <c r="T10" s="313"/>
      <c r="U10" s="313"/>
      <c r="V10" s="313">
        <v>5000</v>
      </c>
      <c r="W10" s="313"/>
      <c r="X10" s="313"/>
      <c r="Y10" s="313"/>
      <c r="Z10" s="313"/>
      <c r="AA10" s="313">
        <v>1000</v>
      </c>
      <c r="AB10" s="313"/>
      <c r="AC10" s="313"/>
      <c r="AD10" s="313"/>
      <c r="AE10" s="313"/>
      <c r="AF10" s="312"/>
      <c r="AG10" s="312"/>
      <c r="AH10" s="312"/>
      <c r="AI10" s="312"/>
      <c r="AJ10" s="312"/>
      <c r="AK10" s="312"/>
    </row>
    <row r="11" spans="1:39" ht="25.5" customHeight="1" x14ac:dyDescent="0.45">
      <c r="C11" s="314"/>
      <c r="D11" s="314"/>
      <c r="E11" s="314"/>
      <c r="F11" s="314"/>
      <c r="G11" s="314"/>
      <c r="H11" s="314"/>
      <c r="I11" s="314"/>
      <c r="J11" s="314"/>
      <c r="K11" s="314"/>
      <c r="L11" s="314"/>
      <c r="M11" s="314"/>
      <c r="N11" s="314"/>
      <c r="O11" s="313"/>
      <c r="P11" s="313"/>
      <c r="Q11" s="313"/>
      <c r="R11" s="313"/>
      <c r="S11" s="313"/>
      <c r="T11" s="313"/>
      <c r="U11" s="313"/>
      <c r="V11" s="313"/>
      <c r="W11" s="313"/>
      <c r="X11" s="313"/>
      <c r="Y11" s="313"/>
      <c r="Z11" s="313"/>
      <c r="AA11" s="313"/>
      <c r="AB11" s="313"/>
      <c r="AC11" s="313"/>
      <c r="AD11" s="313"/>
      <c r="AE11" s="313"/>
      <c r="AF11" s="312"/>
      <c r="AG11" s="312"/>
      <c r="AH11" s="312"/>
      <c r="AI11" s="312"/>
      <c r="AJ11" s="312"/>
      <c r="AK11" s="312"/>
    </row>
    <row r="12" spans="1:39" ht="25.5" customHeight="1" x14ac:dyDescent="0.45">
      <c r="C12" s="314"/>
      <c r="D12" s="314"/>
      <c r="E12" s="314"/>
      <c r="F12" s="314"/>
      <c r="G12" s="314"/>
      <c r="H12" s="314"/>
      <c r="I12" s="314"/>
      <c r="J12" s="314"/>
      <c r="K12" s="314"/>
      <c r="L12" s="314"/>
      <c r="M12" s="314"/>
      <c r="N12" s="314"/>
      <c r="O12" s="313"/>
      <c r="P12" s="313"/>
      <c r="Q12" s="313"/>
      <c r="R12" s="313"/>
      <c r="S12" s="313"/>
      <c r="T12" s="313"/>
      <c r="U12" s="313"/>
      <c r="V12" s="313"/>
      <c r="W12" s="313"/>
      <c r="X12" s="313"/>
      <c r="Y12" s="313"/>
      <c r="Z12" s="313"/>
      <c r="AA12" s="313"/>
      <c r="AB12" s="313"/>
      <c r="AC12" s="313"/>
      <c r="AD12" s="313"/>
      <c r="AE12" s="313"/>
      <c r="AF12" s="312"/>
      <c r="AG12" s="312"/>
      <c r="AH12" s="312"/>
      <c r="AI12" s="312"/>
      <c r="AJ12" s="312"/>
      <c r="AK12" s="312"/>
    </row>
    <row r="13" spans="1:39" ht="25.5" customHeight="1" x14ac:dyDescent="0.45">
      <c r="C13" s="314"/>
      <c r="D13" s="314"/>
      <c r="E13" s="314"/>
      <c r="F13" s="314"/>
      <c r="G13" s="314"/>
      <c r="H13" s="314"/>
      <c r="I13" s="314"/>
      <c r="J13" s="314"/>
      <c r="K13" s="314"/>
      <c r="L13" s="314"/>
      <c r="M13" s="314"/>
      <c r="N13" s="314"/>
      <c r="O13" s="313"/>
      <c r="P13" s="313"/>
      <c r="Q13" s="313"/>
      <c r="R13" s="313"/>
      <c r="S13" s="313"/>
      <c r="T13" s="313"/>
      <c r="U13" s="313"/>
      <c r="V13" s="313"/>
      <c r="W13" s="313"/>
      <c r="X13" s="313"/>
      <c r="Y13" s="313"/>
      <c r="Z13" s="313"/>
      <c r="AA13" s="313"/>
      <c r="AB13" s="313"/>
      <c r="AC13" s="313"/>
      <c r="AD13" s="313"/>
      <c r="AE13" s="313"/>
      <c r="AF13" s="312"/>
      <c r="AG13" s="312"/>
      <c r="AH13" s="312"/>
      <c r="AI13" s="312"/>
      <c r="AJ13" s="312"/>
      <c r="AK13" s="312"/>
    </row>
    <row r="14" spans="1:39" ht="7.5" customHeight="1" x14ac:dyDescent="0.45">
      <c r="A14" s="25"/>
      <c r="B14" s="24"/>
      <c r="C14" s="23"/>
      <c r="D14" s="23"/>
      <c r="E14" s="27"/>
      <c r="F14" s="27"/>
      <c r="G14" s="27"/>
      <c r="H14" s="27"/>
      <c r="I14" s="27"/>
      <c r="J14" s="27"/>
      <c r="K14" s="27"/>
      <c r="L14" s="27"/>
      <c r="M14" s="27"/>
      <c r="N14" s="27"/>
      <c r="O14" s="27"/>
      <c r="P14" s="21"/>
      <c r="Q14" s="21"/>
      <c r="R14" s="21"/>
      <c r="S14" s="21"/>
      <c r="T14" s="21"/>
      <c r="U14" s="21"/>
      <c r="V14" s="21"/>
      <c r="W14" s="21"/>
      <c r="X14" s="21"/>
      <c r="Y14" s="21"/>
      <c r="Z14" s="21"/>
      <c r="AA14" s="21"/>
      <c r="AB14" s="21"/>
      <c r="AC14" s="21"/>
      <c r="AD14" s="21"/>
      <c r="AE14" s="21"/>
      <c r="AF14" s="21"/>
      <c r="AG14" s="21"/>
      <c r="AH14" s="21"/>
      <c r="AI14" s="21"/>
      <c r="AJ14" s="21"/>
      <c r="AK14" s="21"/>
      <c r="AL14" s="20"/>
    </row>
    <row r="15" spans="1:39" ht="26.25" customHeight="1" x14ac:dyDescent="0.45">
      <c r="A15" s="25"/>
      <c r="B15" s="24"/>
      <c r="C15" s="23"/>
      <c r="D15" s="46"/>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26" t="s">
        <v>38</v>
      </c>
    </row>
    <row r="17" spans="1:39" ht="18.75" customHeight="1" x14ac:dyDescent="0.45">
      <c r="A17" s="25"/>
      <c r="B17" s="24"/>
      <c r="C17" s="27"/>
      <c r="D17" s="287" t="s">
        <v>69</v>
      </c>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16"/>
      <c r="AM17"/>
    </row>
    <row r="18" spans="1:39" x14ac:dyDescent="0.45">
      <c r="AE18" s="47"/>
      <c r="AF18" s="317" t="s">
        <v>62</v>
      </c>
      <c r="AG18" s="317"/>
      <c r="AH18" s="317"/>
      <c r="AI18" s="317"/>
      <c r="AJ18" s="317"/>
      <c r="AK18" s="317"/>
    </row>
    <row r="19" spans="1:39" ht="25.5" customHeight="1" x14ac:dyDescent="0.45">
      <c r="C19" s="308" t="s">
        <v>70</v>
      </c>
      <c r="D19" s="308"/>
      <c r="E19" s="308"/>
      <c r="F19" s="308"/>
      <c r="G19" s="308"/>
      <c r="H19" s="308"/>
      <c r="I19" s="308" t="s">
        <v>64</v>
      </c>
      <c r="J19" s="308"/>
      <c r="K19" s="308"/>
      <c r="L19" s="308"/>
      <c r="M19" s="308"/>
      <c r="N19" s="308"/>
      <c r="O19" s="308" t="s">
        <v>71</v>
      </c>
      <c r="P19" s="308"/>
      <c r="Q19" s="308"/>
      <c r="R19" s="308"/>
      <c r="S19" s="308"/>
      <c r="T19" s="308"/>
      <c r="U19" s="308"/>
      <c r="V19" s="308" t="s">
        <v>72</v>
      </c>
      <c r="W19" s="308"/>
      <c r="X19" s="308"/>
      <c r="Y19" s="308"/>
      <c r="Z19" s="308"/>
      <c r="AA19" s="308"/>
      <c r="AB19" s="308"/>
      <c r="AC19" s="308"/>
      <c r="AD19" s="308"/>
      <c r="AE19" s="308" t="s">
        <v>68</v>
      </c>
      <c r="AF19" s="308"/>
      <c r="AG19" s="308"/>
      <c r="AH19" s="308"/>
      <c r="AI19" s="308"/>
      <c r="AJ19" s="308"/>
      <c r="AK19" s="308"/>
    </row>
    <row r="20" spans="1:39" ht="25.5" customHeight="1" x14ac:dyDescent="0.45">
      <c r="C20" s="312"/>
      <c r="D20" s="312"/>
      <c r="E20" s="312"/>
      <c r="F20" s="312"/>
      <c r="G20" s="312"/>
      <c r="H20" s="312"/>
      <c r="I20" s="312"/>
      <c r="J20" s="312"/>
      <c r="K20" s="312"/>
      <c r="L20" s="312"/>
      <c r="M20" s="312"/>
      <c r="N20" s="312"/>
      <c r="O20" s="313"/>
      <c r="P20" s="313"/>
      <c r="Q20" s="313"/>
      <c r="R20" s="313"/>
      <c r="S20" s="313"/>
      <c r="T20" s="313"/>
      <c r="U20" s="313"/>
      <c r="V20" s="313"/>
      <c r="W20" s="313"/>
      <c r="X20" s="313"/>
      <c r="Y20" s="313"/>
      <c r="Z20" s="313"/>
      <c r="AA20" s="313"/>
      <c r="AB20" s="313"/>
      <c r="AC20" s="313"/>
      <c r="AD20" s="313"/>
      <c r="AE20" s="314"/>
      <c r="AF20" s="314"/>
      <c r="AG20" s="314"/>
      <c r="AH20" s="314"/>
      <c r="AI20" s="314"/>
      <c r="AJ20" s="314"/>
      <c r="AK20" s="314"/>
    </row>
    <row r="21" spans="1:39" ht="25.5" customHeight="1" x14ac:dyDescent="0.45">
      <c r="C21" s="312"/>
      <c r="D21" s="312"/>
      <c r="E21" s="312"/>
      <c r="F21" s="312"/>
      <c r="G21" s="312"/>
      <c r="H21" s="312"/>
      <c r="I21" s="312"/>
      <c r="J21" s="312"/>
      <c r="K21" s="312"/>
      <c r="L21" s="312"/>
      <c r="M21" s="312"/>
      <c r="N21" s="312"/>
      <c r="O21" s="313"/>
      <c r="P21" s="313"/>
      <c r="Q21" s="313"/>
      <c r="R21" s="313"/>
      <c r="S21" s="313"/>
      <c r="T21" s="313"/>
      <c r="U21" s="313"/>
      <c r="V21" s="313"/>
      <c r="W21" s="313"/>
      <c r="X21" s="313"/>
      <c r="Y21" s="313"/>
      <c r="Z21" s="313"/>
      <c r="AA21" s="313"/>
      <c r="AB21" s="313"/>
      <c r="AC21" s="313"/>
      <c r="AD21" s="313"/>
      <c r="AE21" s="314"/>
      <c r="AF21" s="314"/>
      <c r="AG21" s="314"/>
      <c r="AH21" s="314"/>
      <c r="AI21" s="314"/>
      <c r="AJ21" s="314"/>
      <c r="AK21" s="314"/>
    </row>
    <row r="22" spans="1:39" ht="7.5" customHeight="1" x14ac:dyDescent="0.45">
      <c r="A22" s="25"/>
      <c r="B22" s="24"/>
      <c r="C22" s="23"/>
      <c r="D22" s="23"/>
      <c r="E22" s="27"/>
      <c r="F22" s="27"/>
      <c r="G22" s="27"/>
      <c r="H22" s="27"/>
      <c r="I22" s="27"/>
      <c r="J22" s="27"/>
      <c r="K22" s="27"/>
      <c r="L22" s="27"/>
      <c r="M22" s="27"/>
      <c r="N22" s="27"/>
      <c r="O22" s="27"/>
      <c r="P22" s="21"/>
      <c r="Q22" s="21"/>
      <c r="R22" s="21"/>
      <c r="S22" s="21"/>
      <c r="T22" s="21"/>
      <c r="U22" s="21"/>
      <c r="V22" s="21"/>
      <c r="W22" s="21"/>
      <c r="X22" s="21"/>
      <c r="Y22" s="21"/>
      <c r="Z22" s="21"/>
      <c r="AA22" s="21"/>
      <c r="AB22" s="21"/>
      <c r="AC22" s="21"/>
      <c r="AD22" s="21"/>
      <c r="AE22" s="21"/>
      <c r="AF22" s="21"/>
      <c r="AG22" s="21"/>
      <c r="AH22" s="21"/>
      <c r="AI22" s="21"/>
      <c r="AJ22" s="21"/>
      <c r="AK22" s="21"/>
      <c r="AL22" s="20"/>
    </row>
    <row r="23" spans="1:39" ht="26.25" customHeight="1" x14ac:dyDescent="0.45">
      <c r="A23" s="25"/>
      <c r="B23" s="24"/>
      <c r="C23" s="23"/>
      <c r="D23" s="46"/>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26" t="s">
        <v>38</v>
      </c>
    </row>
    <row r="25" spans="1:39" ht="18.75" customHeight="1" x14ac:dyDescent="0.45">
      <c r="A25" s="25"/>
      <c r="B25" s="24"/>
      <c r="C25" s="27"/>
      <c r="D25" s="287" t="s">
        <v>73</v>
      </c>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16"/>
      <c r="AM25"/>
    </row>
    <row r="26" spans="1:39" x14ac:dyDescent="0.45">
      <c r="AL26" s="48"/>
      <c r="AM26"/>
    </row>
    <row r="27" spans="1:39" ht="52.5" customHeight="1" x14ac:dyDescent="0.45">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c r="AM27"/>
    </row>
    <row r="29" spans="1:39" ht="18.75" customHeight="1" x14ac:dyDescent="0.45">
      <c r="A29" s="25"/>
      <c r="B29" s="24"/>
      <c r="C29" s="27"/>
      <c r="D29" s="287" t="s">
        <v>74</v>
      </c>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16"/>
      <c r="AM29"/>
    </row>
    <row r="30" spans="1:39" x14ac:dyDescent="0.45">
      <c r="AL30" s="48"/>
      <c r="AM30"/>
    </row>
    <row r="31" spans="1:39" ht="52.5" customHeight="1" x14ac:dyDescent="0.45">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c r="AM31"/>
    </row>
    <row r="35" spans="1:37" s="1" customFormat="1" ht="68.25" customHeight="1" x14ac:dyDescent="0.45">
      <c r="A35" s="242" t="s">
        <v>75</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4"/>
    </row>
  </sheetData>
  <mergeCells count="62">
    <mergeCell ref="AF9:AK9"/>
    <mergeCell ref="B2:P2"/>
    <mergeCell ref="C4:P4"/>
    <mergeCell ref="D6:AK6"/>
    <mergeCell ref="AE7:AI7"/>
    <mergeCell ref="AJ7:AK7"/>
    <mergeCell ref="D8:J8"/>
    <mergeCell ref="K8:M8"/>
    <mergeCell ref="AF8:AK8"/>
    <mergeCell ref="C9:H9"/>
    <mergeCell ref="I9:N9"/>
    <mergeCell ref="O9:U9"/>
    <mergeCell ref="V9:Z9"/>
    <mergeCell ref="AA9:AE9"/>
    <mergeCell ref="AF10:AK10"/>
    <mergeCell ref="C10:H10"/>
    <mergeCell ref="I10:N10"/>
    <mergeCell ref="O10:U10"/>
    <mergeCell ref="V10:Z10"/>
    <mergeCell ref="AA10:AE10"/>
    <mergeCell ref="AF12:AK12"/>
    <mergeCell ref="C11:H11"/>
    <mergeCell ref="I11:N11"/>
    <mergeCell ref="O11:U11"/>
    <mergeCell ref="V11:Z11"/>
    <mergeCell ref="AA11:AE11"/>
    <mergeCell ref="AF11:AK11"/>
    <mergeCell ref="C12:H12"/>
    <mergeCell ref="I12:N12"/>
    <mergeCell ref="O12:U12"/>
    <mergeCell ref="V12:Z12"/>
    <mergeCell ref="AA12:AE12"/>
    <mergeCell ref="E15:AK15"/>
    <mergeCell ref="C13:H13"/>
    <mergeCell ref="I13:N13"/>
    <mergeCell ref="O13:U13"/>
    <mergeCell ref="V13:Z13"/>
    <mergeCell ref="AA13:AE13"/>
    <mergeCell ref="AF13:AK13"/>
    <mergeCell ref="D17:AK17"/>
    <mergeCell ref="AF18:AK18"/>
    <mergeCell ref="C19:H19"/>
    <mergeCell ref="I19:N19"/>
    <mergeCell ref="O19:U19"/>
    <mergeCell ref="V19:AD19"/>
    <mergeCell ref="AE19:AK19"/>
    <mergeCell ref="C20:H20"/>
    <mergeCell ref="I20:N20"/>
    <mergeCell ref="O20:U20"/>
    <mergeCell ref="V20:AD20"/>
    <mergeCell ref="AE20:AK20"/>
    <mergeCell ref="A35:AK35"/>
    <mergeCell ref="C21:H21"/>
    <mergeCell ref="I21:N21"/>
    <mergeCell ref="O21:U21"/>
    <mergeCell ref="V21:AD21"/>
    <mergeCell ref="AE21:AK21"/>
    <mergeCell ref="E23:AK23"/>
    <mergeCell ref="D25:AK25"/>
    <mergeCell ref="C27:AK27"/>
    <mergeCell ref="D29:AK29"/>
    <mergeCell ref="C31:AK31"/>
  </mergeCells>
  <phoneticPr fontId="2" type="noConversion"/>
  <pageMargins left="0.47244094488188981" right="0.47244094488188981" top="0.74803149606299213" bottom="0.74803149606299213" header="0.31496062992125984" footer="0.31496062992125984"/>
  <pageSetup paperSize="9" scale="9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M21"/>
  <sheetViews>
    <sheetView view="pageBreakPreview" zoomScaleNormal="85" zoomScaleSheetLayoutView="100" workbookViewId="0">
      <selection activeCell="C9" sqref="C9:F9"/>
    </sheetView>
  </sheetViews>
  <sheetFormatPr defaultRowHeight="17" x14ac:dyDescent="0.45"/>
  <cols>
    <col min="1" max="4" width="1.08203125" style="1" customWidth="1"/>
    <col min="5" max="5" width="1.58203125" style="1" customWidth="1"/>
    <col min="6" max="6" width="1.83203125" style="1" customWidth="1"/>
    <col min="7" max="7" width="2.83203125" style="1" customWidth="1"/>
    <col min="8" max="38" width="2.33203125" style="1" customWidth="1"/>
    <col min="39" max="39" width="15" customWidth="1"/>
  </cols>
  <sheetData>
    <row r="1" spans="1:39" ht="19.5" x14ac:dyDescent="0.45">
      <c r="A1" s="19"/>
      <c r="B1" s="18"/>
      <c r="C1" s="18"/>
      <c r="D1" s="18"/>
      <c r="E1" s="18"/>
      <c r="F1" s="18"/>
      <c r="G1" s="18"/>
      <c r="H1" s="18"/>
      <c r="I1" s="18"/>
      <c r="J1" s="18"/>
      <c r="K1" s="18"/>
      <c r="L1" s="18"/>
      <c r="M1" s="18"/>
      <c r="N1" s="18"/>
      <c r="O1" s="18"/>
      <c r="P1" s="18"/>
      <c r="Q1" s="19"/>
      <c r="R1" s="19"/>
      <c r="S1" s="19"/>
      <c r="T1" s="19"/>
      <c r="U1" s="19"/>
      <c r="V1" s="19"/>
      <c r="W1" s="19"/>
      <c r="X1" s="19"/>
      <c r="Y1" s="19"/>
      <c r="Z1" s="19"/>
      <c r="AA1" s="19"/>
      <c r="AB1" s="19"/>
      <c r="AC1" s="19"/>
      <c r="AD1" s="19"/>
      <c r="AE1" s="19"/>
      <c r="AF1" s="19"/>
      <c r="AG1" s="19"/>
      <c r="AH1" s="19"/>
      <c r="AI1" s="19"/>
      <c r="AJ1" s="19"/>
      <c r="AK1" s="19"/>
      <c r="AL1" s="37"/>
    </row>
    <row r="2" spans="1:39" ht="19.5" x14ac:dyDescent="0.45">
      <c r="A2" s="19"/>
      <c r="B2" s="19"/>
      <c r="C2" s="329" t="s">
        <v>76</v>
      </c>
      <c r="D2" s="329"/>
      <c r="E2" s="329"/>
      <c r="F2" s="329"/>
      <c r="G2" s="329"/>
      <c r="H2" s="329"/>
      <c r="I2" s="329"/>
      <c r="J2" s="329"/>
      <c r="K2" s="329"/>
      <c r="L2" s="329"/>
      <c r="M2" s="329"/>
      <c r="N2" s="329"/>
      <c r="O2" s="329"/>
      <c r="P2" s="329"/>
      <c r="Q2" s="19"/>
      <c r="R2" s="19"/>
      <c r="S2" s="19"/>
      <c r="T2" s="19"/>
      <c r="U2" s="19"/>
      <c r="V2" s="19"/>
      <c r="W2" s="19"/>
      <c r="X2" s="19"/>
      <c r="Y2" s="19"/>
      <c r="Z2" s="19"/>
      <c r="AA2" s="19"/>
      <c r="AB2" s="19"/>
      <c r="AC2" s="19"/>
      <c r="AD2" s="19"/>
      <c r="AE2" s="19"/>
      <c r="AF2" s="19"/>
      <c r="AG2" s="19"/>
      <c r="AH2" s="19"/>
      <c r="AI2" s="19"/>
      <c r="AJ2" s="19"/>
      <c r="AK2" s="19"/>
      <c r="AL2" s="37"/>
    </row>
    <row r="3" spans="1:39" ht="17.25" customHeight="1" x14ac:dyDescent="0.4">
      <c r="A3" s="49"/>
      <c r="B3" s="49"/>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30" t="s">
        <v>77</v>
      </c>
      <c r="AF3" s="330"/>
      <c r="AG3" s="330"/>
      <c r="AH3" s="330"/>
      <c r="AI3" s="330"/>
      <c r="AJ3" s="330"/>
      <c r="AK3" s="330"/>
      <c r="AL3" s="330"/>
    </row>
    <row r="4" spans="1:39" ht="16.5" customHeight="1" x14ac:dyDescent="0.4">
      <c r="A4" s="49"/>
      <c r="B4" s="49"/>
      <c r="C4" s="331" t="s">
        <v>78</v>
      </c>
      <c r="D4" s="331"/>
      <c r="E4" s="331"/>
      <c r="F4" s="331"/>
      <c r="G4" s="331" t="s">
        <v>79</v>
      </c>
      <c r="H4" s="331"/>
      <c r="I4" s="331" t="s">
        <v>80</v>
      </c>
      <c r="J4" s="331"/>
      <c r="K4" s="331"/>
      <c r="L4" s="331"/>
      <c r="M4" s="331"/>
      <c r="N4" s="331"/>
      <c r="O4" s="331"/>
      <c r="P4" s="331"/>
      <c r="Q4" s="331"/>
      <c r="R4" s="331"/>
      <c r="S4" s="331"/>
      <c r="T4" s="331"/>
      <c r="U4" s="331"/>
      <c r="V4" s="331"/>
      <c r="W4" s="332" t="s">
        <v>81</v>
      </c>
      <c r="X4" s="332"/>
      <c r="Y4" s="332"/>
      <c r="Z4" s="332"/>
      <c r="AA4" s="332"/>
      <c r="AB4" s="332"/>
      <c r="AC4" s="331" t="s">
        <v>82</v>
      </c>
      <c r="AD4" s="331"/>
      <c r="AE4" s="331"/>
      <c r="AF4" s="331"/>
      <c r="AG4" s="331"/>
      <c r="AH4" s="331"/>
      <c r="AI4" s="331" t="s">
        <v>83</v>
      </c>
      <c r="AJ4" s="331"/>
      <c r="AK4" s="331"/>
      <c r="AL4" s="331"/>
    </row>
    <row r="5" spans="1:39" ht="29.25" customHeight="1" x14ac:dyDescent="0.4">
      <c r="A5" s="49"/>
      <c r="B5" s="49"/>
      <c r="C5" s="331"/>
      <c r="D5" s="331"/>
      <c r="E5" s="331"/>
      <c r="F5" s="331"/>
      <c r="G5" s="331"/>
      <c r="H5" s="331"/>
      <c r="I5" s="331" t="s">
        <v>84</v>
      </c>
      <c r="J5" s="331"/>
      <c r="K5" s="331"/>
      <c r="L5" s="331" t="s">
        <v>85</v>
      </c>
      <c r="M5" s="331"/>
      <c r="N5" s="331"/>
      <c r="O5" s="331"/>
      <c r="P5" s="331"/>
      <c r="Q5" s="333" t="s">
        <v>86</v>
      </c>
      <c r="R5" s="333"/>
      <c r="S5" s="333"/>
      <c r="T5" s="333" t="s">
        <v>87</v>
      </c>
      <c r="U5" s="333"/>
      <c r="V5" s="333"/>
      <c r="W5" s="332"/>
      <c r="X5" s="332"/>
      <c r="Y5" s="332"/>
      <c r="Z5" s="332"/>
      <c r="AA5" s="332"/>
      <c r="AB5" s="332"/>
      <c r="AC5" s="331"/>
      <c r="AD5" s="331"/>
      <c r="AE5" s="331"/>
      <c r="AF5" s="331"/>
      <c r="AG5" s="331"/>
      <c r="AH5" s="331"/>
      <c r="AI5" s="331"/>
      <c r="AJ5" s="331"/>
      <c r="AK5" s="331"/>
      <c r="AL5" s="331"/>
    </row>
    <row r="6" spans="1:39" ht="29.25" customHeight="1" x14ac:dyDescent="0.4">
      <c r="A6" s="49"/>
      <c r="B6" s="49"/>
      <c r="C6" s="324" t="s">
        <v>1205</v>
      </c>
      <c r="D6" s="324"/>
      <c r="E6" s="324"/>
      <c r="F6" s="324"/>
      <c r="G6" s="324" t="s">
        <v>1115</v>
      </c>
      <c r="H6" s="324"/>
      <c r="I6" s="324" t="s">
        <v>1114</v>
      </c>
      <c r="J6" s="324"/>
      <c r="K6" s="324"/>
      <c r="L6" s="322">
        <v>900000</v>
      </c>
      <c r="M6" s="322"/>
      <c r="N6" s="322"/>
      <c r="O6" s="322"/>
      <c r="P6" s="322"/>
      <c r="Q6" s="322">
        <v>5000</v>
      </c>
      <c r="R6" s="322"/>
      <c r="S6" s="322"/>
      <c r="T6" s="322">
        <v>1000</v>
      </c>
      <c r="U6" s="322"/>
      <c r="V6" s="322"/>
      <c r="W6" s="322">
        <v>900000000</v>
      </c>
      <c r="X6" s="322"/>
      <c r="Y6" s="322"/>
      <c r="Z6" s="322"/>
      <c r="AA6" s="322"/>
      <c r="AB6" s="322"/>
      <c r="AC6" s="322">
        <v>900000000</v>
      </c>
      <c r="AD6" s="322"/>
      <c r="AE6" s="322"/>
      <c r="AF6" s="322"/>
      <c r="AG6" s="322"/>
      <c r="AH6" s="322"/>
      <c r="AI6" s="323">
        <v>0</v>
      </c>
      <c r="AJ6" s="323"/>
      <c r="AK6" s="323"/>
      <c r="AL6" s="323"/>
    </row>
    <row r="7" spans="1:39" ht="29.25" customHeight="1" x14ac:dyDescent="0.4">
      <c r="A7" s="49"/>
      <c r="B7" s="49"/>
      <c r="C7" s="324" t="s">
        <v>1133</v>
      </c>
      <c r="D7" s="324"/>
      <c r="E7" s="324"/>
      <c r="F7" s="324"/>
      <c r="G7" s="324" t="s">
        <v>1116</v>
      </c>
      <c r="H7" s="324"/>
      <c r="I7" s="324" t="s">
        <v>1114</v>
      </c>
      <c r="J7" s="324"/>
      <c r="K7" s="324"/>
      <c r="L7" s="322">
        <v>47300000</v>
      </c>
      <c r="M7" s="322"/>
      <c r="N7" s="322"/>
      <c r="O7" s="322"/>
      <c r="P7" s="322"/>
      <c r="Q7" s="322">
        <v>5000</v>
      </c>
      <c r="R7" s="322"/>
      <c r="S7" s="322"/>
      <c r="T7" s="322">
        <v>1000</v>
      </c>
      <c r="U7" s="322"/>
      <c r="V7" s="322"/>
      <c r="W7" s="322">
        <v>47300000000</v>
      </c>
      <c r="X7" s="322"/>
      <c r="Y7" s="322"/>
      <c r="Z7" s="322"/>
      <c r="AA7" s="322"/>
      <c r="AB7" s="322"/>
      <c r="AC7" s="322">
        <v>48200000000</v>
      </c>
      <c r="AD7" s="322"/>
      <c r="AE7" s="322"/>
      <c r="AF7" s="322"/>
      <c r="AG7" s="322"/>
      <c r="AH7" s="322"/>
      <c r="AI7" s="323">
        <v>52.555556000000003</v>
      </c>
      <c r="AJ7" s="323"/>
      <c r="AK7" s="323"/>
      <c r="AL7" s="323"/>
    </row>
    <row r="8" spans="1:39" ht="29.25" customHeight="1" x14ac:dyDescent="0.4">
      <c r="A8" s="49"/>
      <c r="B8" s="49"/>
      <c r="C8" s="324" t="s">
        <v>1134</v>
      </c>
      <c r="D8" s="324"/>
      <c r="E8" s="324"/>
      <c r="F8" s="324"/>
      <c r="G8" s="324" t="s">
        <v>1116</v>
      </c>
      <c r="H8" s="324"/>
      <c r="I8" s="324" t="s">
        <v>1114</v>
      </c>
      <c r="J8" s="324"/>
      <c r="K8" s="324"/>
      <c r="L8" s="322">
        <v>71459000</v>
      </c>
      <c r="M8" s="322"/>
      <c r="N8" s="322"/>
      <c r="O8" s="322"/>
      <c r="P8" s="322"/>
      <c r="Q8" s="322">
        <v>5000</v>
      </c>
      <c r="R8" s="322"/>
      <c r="S8" s="322"/>
      <c r="T8" s="322">
        <v>1000</v>
      </c>
      <c r="U8" s="322"/>
      <c r="V8" s="322"/>
      <c r="W8" s="322">
        <v>71459000000</v>
      </c>
      <c r="X8" s="322"/>
      <c r="Y8" s="322"/>
      <c r="Z8" s="322"/>
      <c r="AA8" s="322"/>
      <c r="AB8" s="322"/>
      <c r="AC8" s="322">
        <v>119659000000</v>
      </c>
      <c r="AD8" s="322"/>
      <c r="AE8" s="322"/>
      <c r="AF8" s="322"/>
      <c r="AG8" s="322"/>
      <c r="AH8" s="322"/>
      <c r="AI8" s="323">
        <v>1.4825520000000001</v>
      </c>
      <c r="AJ8" s="323"/>
      <c r="AK8" s="323"/>
      <c r="AL8" s="323"/>
    </row>
    <row r="9" spans="1:39" ht="33" customHeight="1" x14ac:dyDescent="0.4">
      <c r="A9" s="49"/>
      <c r="B9" s="49"/>
      <c r="C9" s="324" t="s">
        <v>1134</v>
      </c>
      <c r="D9" s="324"/>
      <c r="E9" s="324"/>
      <c r="F9" s="324"/>
      <c r="G9" s="324" t="s">
        <v>1135</v>
      </c>
      <c r="H9" s="324"/>
      <c r="I9" s="324" t="s">
        <v>1136</v>
      </c>
      <c r="J9" s="324"/>
      <c r="K9" s="324"/>
      <c r="L9" s="322">
        <v>23600000</v>
      </c>
      <c r="M9" s="322"/>
      <c r="N9" s="322"/>
      <c r="O9" s="322"/>
      <c r="P9" s="322"/>
      <c r="Q9" s="322">
        <v>5000</v>
      </c>
      <c r="R9" s="322"/>
      <c r="S9" s="322"/>
      <c r="T9" s="322">
        <v>1000</v>
      </c>
      <c r="U9" s="322"/>
      <c r="V9" s="322"/>
      <c r="W9" s="322">
        <v>23600000000</v>
      </c>
      <c r="X9" s="322"/>
      <c r="Y9" s="322"/>
      <c r="Z9" s="322"/>
      <c r="AA9" s="322"/>
      <c r="AB9" s="322"/>
      <c r="AC9" s="322">
        <v>143259000000</v>
      </c>
      <c r="AD9" s="322"/>
      <c r="AE9" s="322"/>
      <c r="AF9" s="322"/>
      <c r="AG9" s="322"/>
      <c r="AH9" s="322"/>
      <c r="AI9" s="323">
        <v>0.19700000000000001</v>
      </c>
      <c r="AJ9" s="323"/>
      <c r="AK9" s="323"/>
      <c r="AL9" s="323"/>
    </row>
    <row r="10" spans="1:39" ht="7.5" customHeight="1" x14ac:dyDescent="0.45">
      <c r="A10" s="25"/>
      <c r="B10" s="24"/>
      <c r="C10" s="23"/>
      <c r="D10" s="23"/>
      <c r="E10" s="27"/>
      <c r="F10" s="27"/>
      <c r="G10" s="27"/>
      <c r="H10" s="27"/>
      <c r="I10" s="27"/>
      <c r="J10" s="27"/>
      <c r="K10" s="27"/>
      <c r="L10" s="27"/>
      <c r="M10" s="27"/>
      <c r="N10" s="27"/>
      <c r="O10" s="27"/>
      <c r="P10" s="21"/>
      <c r="Q10" s="21"/>
      <c r="R10" s="21"/>
      <c r="S10" s="21"/>
      <c r="T10" s="21"/>
      <c r="U10" s="21"/>
      <c r="V10" s="21"/>
      <c r="W10" s="21"/>
      <c r="X10" s="21"/>
      <c r="Y10" s="21"/>
      <c r="Z10" s="21"/>
      <c r="AA10" s="21"/>
      <c r="AB10" s="21"/>
      <c r="AC10" s="21"/>
      <c r="AD10" s="21"/>
      <c r="AE10" s="21"/>
      <c r="AF10" s="21"/>
      <c r="AG10" s="21"/>
      <c r="AH10" s="21"/>
      <c r="AI10" s="21"/>
      <c r="AJ10" s="21"/>
      <c r="AK10" s="21"/>
      <c r="AL10" s="20"/>
      <c r="AM10" s="1"/>
    </row>
    <row r="11" spans="1:39" ht="26.25" customHeight="1" x14ac:dyDescent="0.45">
      <c r="A11" s="25"/>
      <c r="B11" s="24"/>
      <c r="C11" s="23"/>
      <c r="D11" s="46"/>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26" t="s">
        <v>88</v>
      </c>
    </row>
    <row r="12" spans="1:39" ht="17.25" customHeight="1" x14ac:dyDescent="0.4">
      <c r="A12" s="49"/>
      <c r="B12" s="49"/>
      <c r="C12" s="328"/>
      <c r="D12" s="328"/>
      <c r="E12" s="328"/>
      <c r="F12" s="328"/>
      <c r="G12" s="328"/>
      <c r="H12" s="328"/>
      <c r="I12" s="328"/>
      <c r="J12" s="328"/>
      <c r="K12" s="328"/>
      <c r="L12" s="328"/>
      <c r="M12" s="328"/>
      <c r="N12" s="328"/>
      <c r="O12" s="328"/>
      <c r="P12" s="328"/>
      <c r="Q12" s="328"/>
      <c r="R12" s="51"/>
      <c r="S12" s="51"/>
      <c r="T12" s="51"/>
      <c r="U12" s="51"/>
      <c r="V12" s="51"/>
      <c r="W12" s="51"/>
      <c r="X12" s="51"/>
      <c r="Y12" s="51"/>
      <c r="Z12" s="51"/>
      <c r="AA12" s="51"/>
      <c r="AB12" s="51"/>
      <c r="AC12" s="51"/>
      <c r="AD12" s="21"/>
      <c r="AE12" s="21"/>
      <c r="AF12" s="21"/>
      <c r="AG12" s="21"/>
      <c r="AH12" s="21"/>
      <c r="AI12" s="21"/>
      <c r="AJ12" s="21"/>
      <c r="AK12" s="21"/>
      <c r="AL12" s="21"/>
    </row>
    <row r="13" spans="1:39" ht="18.75" customHeight="1" x14ac:dyDescent="0.4">
      <c r="A13" s="49"/>
      <c r="B13" s="49"/>
      <c r="C13" s="329" t="s">
        <v>89</v>
      </c>
      <c r="D13" s="329"/>
      <c r="E13" s="329"/>
      <c r="F13" s="329"/>
      <c r="G13" s="329"/>
      <c r="H13" s="329"/>
      <c r="I13" s="329"/>
      <c r="J13" s="329"/>
      <c r="K13" s="329"/>
      <c r="L13" s="329"/>
      <c r="M13" s="329"/>
      <c r="N13" s="329"/>
      <c r="O13" s="329"/>
      <c r="P13" s="329"/>
      <c r="Q13" s="20"/>
      <c r="R13" s="51"/>
      <c r="S13" s="51"/>
      <c r="T13" s="51"/>
      <c r="U13" s="51"/>
      <c r="V13" s="51"/>
      <c r="W13" s="51"/>
      <c r="X13" s="51"/>
      <c r="Y13" s="51"/>
      <c r="Z13" s="51"/>
      <c r="AA13" s="51"/>
      <c r="AB13" s="51"/>
      <c r="AC13" s="51"/>
      <c r="AD13" s="21"/>
      <c r="AE13" s="21"/>
      <c r="AF13" s="21"/>
      <c r="AG13" s="21"/>
      <c r="AH13" s="21"/>
      <c r="AI13" s="21"/>
      <c r="AJ13" s="21"/>
      <c r="AK13" s="21"/>
      <c r="AL13" s="21"/>
    </row>
    <row r="14" spans="1:39" ht="17.25" customHeight="1" x14ac:dyDescent="0.4">
      <c r="A14" s="49"/>
      <c r="B14" s="49"/>
      <c r="C14" s="21"/>
      <c r="D14" s="21"/>
      <c r="E14" s="21"/>
      <c r="F14" s="21"/>
      <c r="G14" s="21"/>
      <c r="H14" s="21"/>
      <c r="I14" s="21"/>
      <c r="J14" s="21"/>
      <c r="K14" s="21"/>
      <c r="L14" s="21"/>
      <c r="M14" s="21"/>
      <c r="N14" s="21"/>
      <c r="O14" s="21"/>
      <c r="P14" s="21"/>
      <c r="Q14" s="21"/>
      <c r="R14" s="21"/>
      <c r="S14" s="51"/>
      <c r="T14" s="51"/>
      <c r="U14" s="51"/>
      <c r="V14" s="51"/>
      <c r="W14" s="51"/>
      <c r="X14" s="51"/>
      <c r="Y14" s="51"/>
      <c r="Z14" s="51"/>
      <c r="AA14" s="51"/>
      <c r="AB14" s="51"/>
      <c r="AC14" s="51"/>
      <c r="AD14" s="51"/>
      <c r="AE14" s="51"/>
      <c r="AF14" s="51"/>
      <c r="AG14" s="51"/>
      <c r="AH14" s="51"/>
      <c r="AI14" s="51"/>
      <c r="AJ14" s="51"/>
      <c r="AK14" s="51"/>
      <c r="AL14" s="51"/>
      <c r="AM14" s="48"/>
    </row>
    <row r="15" spans="1:39" ht="51" customHeight="1" x14ac:dyDescent="0.45">
      <c r="C15" s="325"/>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row>
    <row r="21" spans="1:38" ht="138" customHeight="1" x14ac:dyDescent="0.45">
      <c r="A21" s="242" t="s">
        <v>90</v>
      </c>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row>
  </sheetData>
  <sheetProtection formatCells="0" formatColumns="0" formatRows="0" insertRows="0" deleteRows="0"/>
  <mergeCells count="53">
    <mergeCell ref="C2:P2"/>
    <mergeCell ref="AE3:AL3"/>
    <mergeCell ref="C4:F5"/>
    <mergeCell ref="G4:H5"/>
    <mergeCell ref="I4:V4"/>
    <mergeCell ref="W4:AB5"/>
    <mergeCell ref="AC4:AH5"/>
    <mergeCell ref="AI4:AL5"/>
    <mergeCell ref="I5:K5"/>
    <mergeCell ref="L5:P5"/>
    <mergeCell ref="Q5:S5"/>
    <mergeCell ref="T5:V5"/>
    <mergeCell ref="AI6:AL6"/>
    <mergeCell ref="C6:F6"/>
    <mergeCell ref="G6:H6"/>
    <mergeCell ref="I6:K6"/>
    <mergeCell ref="L6:P6"/>
    <mergeCell ref="Q6:S6"/>
    <mergeCell ref="T6:V6"/>
    <mergeCell ref="W6:AB6"/>
    <mergeCell ref="AC6:AH6"/>
    <mergeCell ref="T7:V7"/>
    <mergeCell ref="W7:AB7"/>
    <mergeCell ref="AC7:AH7"/>
    <mergeCell ref="C15:AL15"/>
    <mergeCell ref="A21:AL21"/>
    <mergeCell ref="W9:AB9"/>
    <mergeCell ref="AC9:AH9"/>
    <mergeCell ref="AI9:AL9"/>
    <mergeCell ref="E11:AL11"/>
    <mergeCell ref="C12:Q12"/>
    <mergeCell ref="C13:P13"/>
    <mergeCell ref="C9:F9"/>
    <mergeCell ref="G9:H9"/>
    <mergeCell ref="I9:K9"/>
    <mergeCell ref="L9:P9"/>
    <mergeCell ref="Q9:S9"/>
    <mergeCell ref="T9:V9"/>
    <mergeCell ref="AI7:AL7"/>
    <mergeCell ref="C8:F8"/>
    <mergeCell ref="G8:H8"/>
    <mergeCell ref="I8:K8"/>
    <mergeCell ref="L8:P8"/>
    <mergeCell ref="Q8:S8"/>
    <mergeCell ref="T8:V8"/>
    <mergeCell ref="W8:AB8"/>
    <mergeCell ref="AC8:AH8"/>
    <mergeCell ref="AI8:AL8"/>
    <mergeCell ref="C7:F7"/>
    <mergeCell ref="G7:H7"/>
    <mergeCell ref="I7:K7"/>
    <mergeCell ref="L7:P7"/>
    <mergeCell ref="Q7:S7"/>
  </mergeCells>
  <phoneticPr fontId="2" type="noConversion"/>
  <dataValidations count="1">
    <dataValidation type="list" allowBlank="1" showInputMessage="1" showErrorMessage="1" sqref="I6:K9" xr:uid="{00000000-0002-0000-0500-000000000000}">
      <formula1>"보통주, 종류주"</formula1>
    </dataValidation>
  </dataValidations>
  <pageMargins left="0.47244094488188981" right="0.47244094488188981"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dimension ref="A2:AX20"/>
  <sheetViews>
    <sheetView view="pageBreakPreview" zoomScaleNormal="100" zoomScaleSheetLayoutView="100" workbookViewId="0">
      <selection activeCell="A20" sqref="A20:AU20"/>
    </sheetView>
  </sheetViews>
  <sheetFormatPr defaultRowHeight="17" x14ac:dyDescent="0.45"/>
  <cols>
    <col min="1" max="4" width="1.08203125" style="1" customWidth="1"/>
    <col min="5" max="7" width="2.33203125" style="1" customWidth="1"/>
    <col min="8" max="10" width="2" style="1" customWidth="1"/>
    <col min="11" max="13" width="2.33203125" style="1" customWidth="1"/>
    <col min="14" max="16" width="2" style="1" customWidth="1"/>
    <col min="17" max="18" width="3" style="1" customWidth="1"/>
    <col min="19" max="21" width="3.33203125" style="1" customWidth="1"/>
    <col min="22" max="47" width="2.33203125" style="1" customWidth="1"/>
    <col min="48" max="50" width="9" style="1"/>
  </cols>
  <sheetData>
    <row r="2" spans="1:50" ht="19.5" x14ac:dyDescent="0.45">
      <c r="A2" s="19"/>
      <c r="B2" s="246" t="s">
        <v>1053</v>
      </c>
      <c r="C2" s="246"/>
      <c r="D2" s="246"/>
      <c r="E2" s="246"/>
      <c r="F2" s="246"/>
      <c r="G2" s="246"/>
      <c r="H2" s="246"/>
      <c r="I2" s="246"/>
      <c r="J2" s="246"/>
      <c r="K2" s="246"/>
      <c r="L2" s="246"/>
      <c r="M2" s="246"/>
      <c r="N2" s="246"/>
      <c r="O2" s="246"/>
      <c r="P2" s="246"/>
      <c r="Q2" s="246"/>
      <c r="R2" s="246"/>
      <c r="S2" s="246"/>
      <c r="T2" s="246"/>
      <c r="U2" s="246"/>
      <c r="V2" s="246"/>
      <c r="W2" s="246"/>
      <c r="X2" s="246"/>
      <c r="Y2" s="246"/>
      <c r="Z2" s="246"/>
      <c r="AA2" s="19"/>
      <c r="AB2" s="19"/>
      <c r="AC2" s="19"/>
      <c r="AD2" s="19"/>
      <c r="AE2" s="19"/>
      <c r="AF2" s="19"/>
      <c r="AG2" s="19"/>
      <c r="AH2" s="19"/>
      <c r="AI2" s="19"/>
      <c r="AJ2" s="19"/>
      <c r="AK2" s="19"/>
      <c r="AL2" s="19"/>
      <c r="AM2" s="19"/>
      <c r="AN2" s="19"/>
      <c r="AO2" s="19"/>
      <c r="AP2" s="19"/>
      <c r="AQ2" s="19"/>
      <c r="AR2" s="19"/>
      <c r="AS2" s="19"/>
      <c r="AT2" s="19"/>
      <c r="AU2" s="37"/>
      <c r="AX2"/>
    </row>
    <row r="3" spans="1:50" ht="19.5" x14ac:dyDescent="0.4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37"/>
      <c r="AX3"/>
    </row>
    <row r="4" spans="1:50" ht="17.25" customHeight="1" x14ac:dyDescent="0.45">
      <c r="C4" s="287" t="s">
        <v>91</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X4"/>
    </row>
    <row r="5" spans="1:50" ht="19.5" customHeight="1" x14ac:dyDescent="0.45">
      <c r="A5" s="19"/>
      <c r="B5" s="18"/>
      <c r="C5" s="205"/>
      <c r="D5" s="205"/>
      <c r="E5" s="205"/>
      <c r="F5" s="205"/>
      <c r="G5" s="205"/>
      <c r="H5" s="205"/>
      <c r="I5" s="205"/>
      <c r="J5" s="205"/>
      <c r="K5" s="205"/>
      <c r="L5" s="205"/>
      <c r="M5" s="205"/>
      <c r="N5" s="205"/>
      <c r="O5" s="205"/>
      <c r="P5" s="205"/>
      <c r="Q5" s="205"/>
      <c r="R5" s="205"/>
      <c r="S5" s="205"/>
      <c r="T5" s="205"/>
      <c r="U5" s="205"/>
      <c r="V5" s="205"/>
      <c r="W5" s="205"/>
      <c r="X5" s="205"/>
      <c r="Y5" s="205"/>
      <c r="Z5" s="205"/>
      <c r="AA5" s="19"/>
      <c r="AB5" s="19"/>
      <c r="AC5" s="19"/>
      <c r="AD5" s="19"/>
      <c r="AE5" s="19"/>
      <c r="AF5" s="19"/>
      <c r="AG5" s="19"/>
      <c r="AH5" s="19"/>
      <c r="AI5" s="52"/>
      <c r="AJ5" s="52"/>
      <c r="AK5" s="52"/>
      <c r="AL5" s="52" t="s">
        <v>92</v>
      </c>
      <c r="AM5" s="343" t="str">
        <f>표지!G6</f>
        <v>2021.11.30</v>
      </c>
      <c r="AN5" s="343"/>
      <c r="AO5" s="343"/>
      <c r="AP5" s="343"/>
      <c r="AQ5" s="343"/>
      <c r="AR5" s="344" t="s">
        <v>93</v>
      </c>
      <c r="AS5" s="344"/>
      <c r="AT5" s="344"/>
      <c r="AU5" s="52" t="s">
        <v>94</v>
      </c>
    </row>
    <row r="6" spans="1:50" ht="30" customHeight="1" x14ac:dyDescent="0.4">
      <c r="A6" s="49"/>
      <c r="B6" s="49"/>
      <c r="C6" s="307" t="s">
        <v>16</v>
      </c>
      <c r="D6" s="307"/>
      <c r="E6" s="307"/>
      <c r="F6" s="307"/>
      <c r="G6" s="307"/>
      <c r="H6" s="307" t="s">
        <v>95</v>
      </c>
      <c r="I6" s="307"/>
      <c r="J6" s="307"/>
      <c r="K6" s="307" t="s">
        <v>96</v>
      </c>
      <c r="L6" s="307"/>
      <c r="M6" s="307"/>
      <c r="N6" s="307" t="s">
        <v>97</v>
      </c>
      <c r="O6" s="307"/>
      <c r="P6" s="307"/>
      <c r="Q6" s="307" t="s">
        <v>98</v>
      </c>
      <c r="R6" s="307"/>
      <c r="S6" s="307" t="s">
        <v>99</v>
      </c>
      <c r="T6" s="307"/>
      <c r="U6" s="307"/>
      <c r="V6" s="307" t="s">
        <v>100</v>
      </c>
      <c r="W6" s="307"/>
      <c r="X6" s="307"/>
      <c r="Y6" s="307" t="s">
        <v>101</v>
      </c>
      <c r="Z6" s="307"/>
      <c r="AA6" s="307"/>
      <c r="AB6" s="307"/>
      <c r="AC6" s="307"/>
      <c r="AD6" s="307"/>
      <c r="AE6" s="307"/>
      <c r="AF6" s="307"/>
      <c r="AG6" s="307"/>
      <c r="AH6" s="307"/>
      <c r="AI6" s="307"/>
      <c r="AJ6" s="307"/>
      <c r="AK6" s="307"/>
      <c r="AL6" s="307"/>
      <c r="AM6" s="307"/>
      <c r="AN6" s="307"/>
      <c r="AO6" s="307"/>
      <c r="AP6" s="307"/>
      <c r="AQ6" s="307" t="s">
        <v>102</v>
      </c>
      <c r="AR6" s="307"/>
      <c r="AS6" s="307"/>
      <c r="AT6" s="307"/>
      <c r="AU6" s="307"/>
    </row>
    <row r="7" spans="1:50" ht="30" customHeight="1" x14ac:dyDescent="0.4">
      <c r="A7" s="49"/>
      <c r="B7" s="49"/>
      <c r="C7" s="307"/>
      <c r="D7" s="307"/>
      <c r="E7" s="307"/>
      <c r="F7" s="307"/>
      <c r="G7" s="307"/>
      <c r="H7" s="307"/>
      <c r="I7" s="307"/>
      <c r="J7" s="307"/>
      <c r="K7" s="307"/>
      <c r="L7" s="307"/>
      <c r="M7" s="307"/>
      <c r="N7" s="307"/>
      <c r="O7" s="307"/>
      <c r="P7" s="307"/>
      <c r="Q7" s="307"/>
      <c r="R7" s="307"/>
      <c r="S7" s="307"/>
      <c r="T7" s="307"/>
      <c r="U7" s="307"/>
      <c r="V7" s="307"/>
      <c r="W7" s="307"/>
      <c r="X7" s="307"/>
      <c r="Y7" s="341" t="s">
        <v>103</v>
      </c>
      <c r="Z7" s="341"/>
      <c r="AA7" s="341"/>
      <c r="AB7" s="341"/>
      <c r="AC7" s="341"/>
      <c r="AD7" s="341" t="s">
        <v>104</v>
      </c>
      <c r="AE7" s="341"/>
      <c r="AF7" s="341"/>
      <c r="AG7" s="341"/>
      <c r="AH7" s="341" t="s">
        <v>105</v>
      </c>
      <c r="AI7" s="341"/>
      <c r="AJ7" s="341"/>
      <c r="AK7" s="341"/>
      <c r="AL7" s="341" t="s">
        <v>106</v>
      </c>
      <c r="AM7" s="341"/>
      <c r="AN7" s="341"/>
      <c r="AO7" s="341"/>
      <c r="AP7" s="341"/>
      <c r="AQ7" s="307"/>
      <c r="AR7" s="307"/>
      <c r="AS7" s="307"/>
      <c r="AT7" s="307"/>
      <c r="AU7" s="307"/>
    </row>
    <row r="8" spans="1:50" ht="49.5" customHeight="1" x14ac:dyDescent="0.4">
      <c r="A8" s="49"/>
      <c r="B8" s="49"/>
      <c r="C8" s="342" t="s">
        <v>1137</v>
      </c>
      <c r="D8" s="342"/>
      <c r="E8" s="342"/>
      <c r="F8" s="342"/>
      <c r="G8" s="342"/>
      <c r="H8" s="324" t="s">
        <v>1088</v>
      </c>
      <c r="I8" s="324"/>
      <c r="J8" s="324"/>
      <c r="K8" s="324" t="s">
        <v>1138</v>
      </c>
      <c r="L8" s="324"/>
      <c r="M8" s="324"/>
      <c r="N8" s="324" t="s">
        <v>1139</v>
      </c>
      <c r="O8" s="324"/>
      <c r="P8" s="324"/>
      <c r="Q8" s="324" t="s">
        <v>1117</v>
      </c>
      <c r="R8" s="324"/>
      <c r="S8" s="324" t="s">
        <v>1093</v>
      </c>
      <c r="T8" s="324"/>
      <c r="U8" s="324"/>
      <c r="V8" s="324" t="s">
        <v>1114</v>
      </c>
      <c r="W8" s="324"/>
      <c r="X8" s="324"/>
      <c r="Y8" s="340">
        <v>35600000</v>
      </c>
      <c r="Z8" s="340"/>
      <c r="AA8" s="340"/>
      <c r="AB8" s="340"/>
      <c r="AC8" s="340"/>
      <c r="AD8" s="334"/>
      <c r="AE8" s="334"/>
      <c r="AF8" s="334"/>
      <c r="AG8" s="334"/>
      <c r="AH8" s="334"/>
      <c r="AI8" s="334"/>
      <c r="AJ8" s="334"/>
      <c r="AK8" s="334"/>
      <c r="AL8" s="335">
        <f>Y8+AD8-AH8</f>
        <v>35600000</v>
      </c>
      <c r="AM8" s="335"/>
      <c r="AN8" s="335"/>
      <c r="AO8" s="335"/>
      <c r="AP8" s="335"/>
      <c r="AQ8" s="336"/>
      <c r="AR8" s="336"/>
      <c r="AS8" s="336"/>
      <c r="AT8" s="336"/>
      <c r="AU8" s="336"/>
    </row>
    <row r="9" spans="1:50" ht="22.5" customHeight="1" x14ac:dyDescent="0.4">
      <c r="A9" s="49"/>
      <c r="B9" s="49"/>
      <c r="C9" s="342"/>
      <c r="D9" s="342"/>
      <c r="E9" s="342"/>
      <c r="F9" s="342"/>
      <c r="G9" s="342"/>
      <c r="H9" s="324"/>
      <c r="I9" s="324"/>
      <c r="J9" s="324"/>
      <c r="K9" s="324"/>
      <c r="L9" s="324"/>
      <c r="M9" s="324"/>
      <c r="N9" s="324"/>
      <c r="O9" s="324"/>
      <c r="P9" s="324"/>
      <c r="Q9" s="324"/>
      <c r="R9" s="324"/>
      <c r="S9" s="324"/>
      <c r="T9" s="324"/>
      <c r="U9" s="324"/>
      <c r="V9" s="324"/>
      <c r="W9" s="324"/>
      <c r="X9" s="324"/>
      <c r="Y9" s="337">
        <v>0.2485</v>
      </c>
      <c r="Z9" s="337"/>
      <c r="AA9" s="337"/>
      <c r="AB9" s="337"/>
      <c r="AC9" s="337"/>
      <c r="AD9" s="337"/>
      <c r="AE9" s="337"/>
      <c r="AF9" s="337"/>
      <c r="AG9" s="337"/>
      <c r="AH9" s="337"/>
      <c r="AI9" s="337"/>
      <c r="AJ9" s="337"/>
      <c r="AK9" s="337"/>
      <c r="AL9" s="338">
        <v>0.2485</v>
      </c>
      <c r="AM9" s="338"/>
      <c r="AN9" s="338"/>
      <c r="AO9" s="338"/>
      <c r="AP9" s="338"/>
      <c r="AQ9" s="336"/>
      <c r="AR9" s="336"/>
      <c r="AS9" s="336"/>
      <c r="AT9" s="336"/>
      <c r="AU9" s="336"/>
    </row>
    <row r="10" spans="1:50" ht="49.5" customHeight="1" x14ac:dyDescent="0.4">
      <c r="A10" s="49"/>
      <c r="B10" s="49"/>
      <c r="C10" s="339" t="s">
        <v>1140</v>
      </c>
      <c r="D10" s="339"/>
      <c r="E10" s="339"/>
      <c r="F10" s="339"/>
      <c r="G10" s="339"/>
      <c r="H10" s="324" t="s">
        <v>1141</v>
      </c>
      <c r="I10" s="324"/>
      <c r="J10" s="324"/>
      <c r="K10" s="324" t="s">
        <v>1142</v>
      </c>
      <c r="L10" s="324"/>
      <c r="M10" s="324"/>
      <c r="N10" s="324" t="s">
        <v>1143</v>
      </c>
      <c r="O10" s="324"/>
      <c r="P10" s="324"/>
      <c r="Q10" s="324" t="s">
        <v>1144</v>
      </c>
      <c r="R10" s="324"/>
      <c r="S10" s="324" t="s">
        <v>1093</v>
      </c>
      <c r="T10" s="324"/>
      <c r="U10" s="324"/>
      <c r="V10" s="324" t="s">
        <v>1145</v>
      </c>
      <c r="W10" s="324"/>
      <c r="X10" s="324"/>
      <c r="Y10" s="340">
        <v>9200000</v>
      </c>
      <c r="Z10" s="340"/>
      <c r="AA10" s="340"/>
      <c r="AB10" s="340"/>
      <c r="AC10" s="340"/>
      <c r="AD10" s="334"/>
      <c r="AE10" s="334"/>
      <c r="AF10" s="334"/>
      <c r="AG10" s="334"/>
      <c r="AH10" s="334"/>
      <c r="AI10" s="334"/>
      <c r="AJ10" s="334"/>
      <c r="AK10" s="334"/>
      <c r="AL10" s="335">
        <f>Y10+AD10-AH10</f>
        <v>9200000</v>
      </c>
      <c r="AM10" s="335"/>
      <c r="AN10" s="335"/>
      <c r="AO10" s="335"/>
      <c r="AP10" s="335"/>
      <c r="AQ10" s="336"/>
      <c r="AR10" s="336"/>
      <c r="AS10" s="336"/>
      <c r="AT10" s="336"/>
      <c r="AU10" s="336"/>
    </row>
    <row r="11" spans="1:50" ht="22.5" customHeight="1" x14ac:dyDescent="0.4">
      <c r="A11" s="49"/>
      <c r="B11" s="49"/>
      <c r="C11" s="339"/>
      <c r="D11" s="339"/>
      <c r="E11" s="339"/>
      <c r="F11" s="339"/>
      <c r="G11" s="339"/>
      <c r="H11" s="324"/>
      <c r="I11" s="324"/>
      <c r="J11" s="324"/>
      <c r="K11" s="324"/>
      <c r="L11" s="324"/>
      <c r="M11" s="324"/>
      <c r="N11" s="324"/>
      <c r="O11" s="324"/>
      <c r="P11" s="324"/>
      <c r="Q11" s="324"/>
      <c r="R11" s="324"/>
      <c r="S11" s="324"/>
      <c r="T11" s="324"/>
      <c r="U11" s="324"/>
      <c r="V11" s="324"/>
      <c r="W11" s="324"/>
      <c r="X11" s="324"/>
      <c r="Y11" s="337">
        <v>6.4199999999999993E-2</v>
      </c>
      <c r="Z11" s="337"/>
      <c r="AA11" s="337"/>
      <c r="AB11" s="337"/>
      <c r="AC11" s="337"/>
      <c r="AD11" s="337"/>
      <c r="AE11" s="337"/>
      <c r="AF11" s="337"/>
      <c r="AG11" s="337"/>
      <c r="AH11" s="337"/>
      <c r="AI11" s="337"/>
      <c r="AJ11" s="337"/>
      <c r="AK11" s="337"/>
      <c r="AL11" s="338">
        <v>6.4199999999999993E-2</v>
      </c>
      <c r="AM11" s="338"/>
      <c r="AN11" s="338"/>
      <c r="AO11" s="338"/>
      <c r="AP11" s="338"/>
      <c r="AQ11" s="336"/>
      <c r="AR11" s="336"/>
      <c r="AS11" s="336"/>
      <c r="AT11" s="336"/>
      <c r="AU11" s="336"/>
    </row>
    <row r="12" spans="1:50" ht="49.5" customHeight="1" x14ac:dyDescent="0.4">
      <c r="A12" s="49"/>
      <c r="B12" s="49"/>
      <c r="C12" s="339" t="s">
        <v>1146</v>
      </c>
      <c r="D12" s="339"/>
      <c r="E12" s="339"/>
      <c r="F12" s="339"/>
      <c r="G12" s="339"/>
      <c r="H12" s="324" t="s">
        <v>1141</v>
      </c>
      <c r="I12" s="324"/>
      <c r="J12" s="324"/>
      <c r="K12" s="324" t="s">
        <v>1147</v>
      </c>
      <c r="L12" s="324"/>
      <c r="M12" s="324"/>
      <c r="N12" s="324" t="s">
        <v>1148</v>
      </c>
      <c r="O12" s="324"/>
      <c r="P12" s="324"/>
      <c r="Q12" s="324" t="s">
        <v>1149</v>
      </c>
      <c r="R12" s="324"/>
      <c r="S12" s="324" t="s">
        <v>1093</v>
      </c>
      <c r="T12" s="324"/>
      <c r="U12" s="324"/>
      <c r="V12" s="324" t="s">
        <v>1150</v>
      </c>
      <c r="W12" s="324"/>
      <c r="X12" s="324"/>
      <c r="Y12" s="340">
        <v>1000000</v>
      </c>
      <c r="Z12" s="340"/>
      <c r="AA12" s="340"/>
      <c r="AB12" s="340"/>
      <c r="AC12" s="340"/>
      <c r="AD12" s="334"/>
      <c r="AE12" s="334"/>
      <c r="AF12" s="334"/>
      <c r="AG12" s="334"/>
      <c r="AH12" s="334"/>
      <c r="AI12" s="334"/>
      <c r="AJ12" s="334"/>
      <c r="AK12" s="334"/>
      <c r="AL12" s="335">
        <f>Y12+AD12-AH12</f>
        <v>1000000</v>
      </c>
      <c r="AM12" s="335"/>
      <c r="AN12" s="335"/>
      <c r="AO12" s="335"/>
      <c r="AP12" s="335"/>
      <c r="AQ12" s="336"/>
      <c r="AR12" s="336"/>
      <c r="AS12" s="336"/>
      <c r="AT12" s="336"/>
      <c r="AU12" s="336"/>
    </row>
    <row r="13" spans="1:50" ht="22.5" customHeight="1" x14ac:dyDescent="0.4">
      <c r="A13" s="49"/>
      <c r="B13" s="49"/>
      <c r="C13" s="339"/>
      <c r="D13" s="339"/>
      <c r="E13" s="339"/>
      <c r="F13" s="339"/>
      <c r="G13" s="339"/>
      <c r="H13" s="324"/>
      <c r="I13" s="324"/>
      <c r="J13" s="324"/>
      <c r="K13" s="324"/>
      <c r="L13" s="324"/>
      <c r="M13" s="324"/>
      <c r="N13" s="324"/>
      <c r="O13" s="324"/>
      <c r="P13" s="324"/>
      <c r="Q13" s="324"/>
      <c r="R13" s="324"/>
      <c r="S13" s="324"/>
      <c r="T13" s="324"/>
      <c r="U13" s="324"/>
      <c r="V13" s="324"/>
      <c r="W13" s="324"/>
      <c r="X13" s="324"/>
      <c r="Y13" s="337">
        <v>7.0000000000000001E-3</v>
      </c>
      <c r="Z13" s="337"/>
      <c r="AA13" s="337"/>
      <c r="AB13" s="337"/>
      <c r="AC13" s="337"/>
      <c r="AD13" s="337"/>
      <c r="AE13" s="337"/>
      <c r="AF13" s="337"/>
      <c r="AG13" s="337"/>
      <c r="AH13" s="337"/>
      <c r="AI13" s="337"/>
      <c r="AJ13" s="337"/>
      <c r="AK13" s="337"/>
      <c r="AL13" s="338">
        <v>7.0000000000000001E-3</v>
      </c>
      <c r="AM13" s="338"/>
      <c r="AN13" s="338"/>
      <c r="AO13" s="338"/>
      <c r="AP13" s="338"/>
      <c r="AQ13" s="336"/>
      <c r="AR13" s="336"/>
      <c r="AS13" s="336"/>
      <c r="AT13" s="336"/>
      <c r="AU13" s="336"/>
    </row>
    <row r="14" spans="1:50" ht="6" customHeight="1" x14ac:dyDescent="0.45">
      <c r="A14" s="19"/>
      <c r="B14" s="18"/>
      <c r="C14" s="18"/>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16"/>
      <c r="AM14"/>
      <c r="AN14"/>
      <c r="AO14"/>
      <c r="AP14"/>
      <c r="AQ14"/>
      <c r="AR14"/>
      <c r="AS14"/>
      <c r="AT14"/>
      <c r="AU14"/>
      <c r="AV14"/>
      <c r="AW14"/>
      <c r="AX14"/>
    </row>
    <row r="15" spans="1:50" ht="18.75" customHeight="1" x14ac:dyDescent="0.45">
      <c r="A15" s="19"/>
      <c r="B15" s="18"/>
      <c r="C15" s="18"/>
      <c r="D15" s="23"/>
      <c r="E15" s="305" t="s">
        <v>107</v>
      </c>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16"/>
      <c r="AM15"/>
      <c r="AN15"/>
      <c r="AO15"/>
      <c r="AP15"/>
      <c r="AQ15"/>
      <c r="AR15"/>
      <c r="AS15"/>
      <c r="AT15"/>
      <c r="AU15"/>
      <c r="AV15"/>
      <c r="AW15"/>
      <c r="AX15"/>
    </row>
    <row r="16" spans="1:50" ht="18.75" customHeight="1" x14ac:dyDescent="0.45">
      <c r="A16" s="19"/>
      <c r="B16" s="18"/>
      <c r="C16" s="18"/>
      <c r="D16" s="23"/>
      <c r="E16" s="306" t="s">
        <v>108</v>
      </c>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16"/>
      <c r="AM16"/>
      <c r="AN16"/>
      <c r="AO16"/>
      <c r="AP16"/>
      <c r="AQ16"/>
      <c r="AR16"/>
      <c r="AS16"/>
      <c r="AT16"/>
      <c r="AU16"/>
      <c r="AV16"/>
      <c r="AW16"/>
      <c r="AX16"/>
    </row>
    <row r="17" spans="1:50" ht="26.25" customHeight="1" x14ac:dyDescent="0.45">
      <c r="A17" s="25"/>
      <c r="B17" s="24"/>
      <c r="C17" s="23"/>
      <c r="D17" s="23"/>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26" t="s">
        <v>38</v>
      </c>
      <c r="AW17"/>
      <c r="AX17"/>
    </row>
    <row r="18" spans="1:50" s="1" customFormat="1" ht="19.5" x14ac:dyDescent="0.45">
      <c r="A18" s="19"/>
      <c r="B18" s="19"/>
      <c r="C18" s="53"/>
      <c r="D18" s="53"/>
      <c r="E18" s="53"/>
      <c r="F18" s="53"/>
      <c r="G18" s="53"/>
      <c r="H18" s="53"/>
      <c r="I18" s="54"/>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row>
    <row r="20" spans="1:50" s="1" customFormat="1" ht="79.5" customHeight="1" x14ac:dyDescent="0.45">
      <c r="A20" s="242" t="s">
        <v>376</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4"/>
    </row>
  </sheetData>
  <dataConsolidate link="1"/>
  <mergeCells count="69">
    <mergeCell ref="B2:Z2"/>
    <mergeCell ref="C4:AG4"/>
    <mergeCell ref="AM5:AQ5"/>
    <mergeCell ref="AR5:AT5"/>
    <mergeCell ref="C6:G7"/>
    <mergeCell ref="H6:J7"/>
    <mergeCell ref="K6:M7"/>
    <mergeCell ref="N6:P7"/>
    <mergeCell ref="Q6:R7"/>
    <mergeCell ref="S6:U7"/>
    <mergeCell ref="C8:G9"/>
    <mergeCell ref="H8:J9"/>
    <mergeCell ref="K8:M9"/>
    <mergeCell ref="N8:P9"/>
    <mergeCell ref="Q8:R9"/>
    <mergeCell ref="S8:U9"/>
    <mergeCell ref="V6:X7"/>
    <mergeCell ref="Y6:AP6"/>
    <mergeCell ref="AQ6:AU7"/>
    <mergeCell ref="Y7:AC7"/>
    <mergeCell ref="AD7:AG7"/>
    <mergeCell ref="AH7:AK7"/>
    <mergeCell ref="AL7:AP7"/>
    <mergeCell ref="V8:X9"/>
    <mergeCell ref="Y8:AC8"/>
    <mergeCell ref="AD8:AG8"/>
    <mergeCell ref="AH8:AK8"/>
    <mergeCell ref="AL8:AP8"/>
    <mergeCell ref="AQ8:AU9"/>
    <mergeCell ref="Y9:AC9"/>
    <mergeCell ref="AD9:AG9"/>
    <mergeCell ref="AH9:AK9"/>
    <mergeCell ref="AL9:AP9"/>
    <mergeCell ref="AH10:AK10"/>
    <mergeCell ref="AL10:AP10"/>
    <mergeCell ref="AQ10:AU11"/>
    <mergeCell ref="C10:G11"/>
    <mergeCell ref="H10:J11"/>
    <mergeCell ref="K10:M11"/>
    <mergeCell ref="N10:P11"/>
    <mergeCell ref="Q10:R11"/>
    <mergeCell ref="Q12:R13"/>
    <mergeCell ref="Y11:AC11"/>
    <mergeCell ref="AD11:AG11"/>
    <mergeCell ref="AH11:AK11"/>
    <mergeCell ref="AL11:AP11"/>
    <mergeCell ref="S10:U11"/>
    <mergeCell ref="V10:X11"/>
    <mergeCell ref="Y10:AC10"/>
    <mergeCell ref="AD10:AG10"/>
    <mergeCell ref="V12:X13"/>
    <mergeCell ref="Y12:AC12"/>
    <mergeCell ref="AD12:AG12"/>
    <mergeCell ref="E15:AK15"/>
    <mergeCell ref="E16:AK16"/>
    <mergeCell ref="E17:AU17"/>
    <mergeCell ref="A20:AU20"/>
    <mergeCell ref="AH12:AK12"/>
    <mergeCell ref="AL12:AP12"/>
    <mergeCell ref="AQ12:AU13"/>
    <mergeCell ref="Y13:AC13"/>
    <mergeCell ref="AD13:AG13"/>
    <mergeCell ref="AH13:AK13"/>
    <mergeCell ref="AL13:AP13"/>
    <mergeCell ref="S12:U13"/>
    <mergeCell ref="C12:G13"/>
    <mergeCell ref="H12:J13"/>
    <mergeCell ref="K12:M13"/>
    <mergeCell ref="N12:P13"/>
  </mergeCells>
  <phoneticPr fontId="2" type="noConversion"/>
  <dataValidations count="5">
    <dataValidation allowBlank="1" showInputMessage="1" showErrorMessage="1" promptTitle="서술입력" prompt="자유롭게 입력하시기 바랍니다." sqref="E14" xr:uid="{00000000-0002-0000-0600-000000000000}"/>
    <dataValidation type="list" allowBlank="1" showInputMessage="1" showErrorMessage="1" sqref="Q8:R13" xr:uid="{00000000-0002-0000-0600-000001000000}">
      <formula1>"기관,개인"</formula1>
    </dataValidation>
    <dataValidation type="list" allowBlank="1" showInputMessage="1" showErrorMessage="1" sqref="K8:M13" xr:uid="{00000000-0002-0000-0600-000002000000}">
      <formula1>"내국인,외국인"</formula1>
    </dataValidation>
    <dataValidation type="list" allowBlank="1" showInputMessage="1" showErrorMessage="1" sqref="H8:J13" xr:uid="{00000000-0002-0000-0600-000003000000}">
      <formula1>"최대주주,특별관계자"</formula1>
    </dataValidation>
    <dataValidation type="list" allowBlank="1" showInputMessage="1" showErrorMessage="1" sqref="S8:U13" xr:uid="{00000000-0002-0000-0600-000004000000}">
      <formula1>"해당사항없음,국민연금공단,제1호,제2호,제3호,제4호,제5호,제6호,제7호,제8호,제9호,제10호,제11호,제12호,제13호,제14호,제15호,제16호,제17호,제18호,제19호,제20호,제21호,제22호,제23호,제24호,제25호,제26호,제27호,제28호,제29호,제30호"</formula1>
    </dataValidation>
  </dataValidations>
  <pageMargins left="0.59055118110236227" right="0.47244094488188981" top="0.74803149606299213" bottom="0.74803149606299213" header="0.31496062992125984" footer="0.31496062992125984"/>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dimension ref="A1:BJ14"/>
  <sheetViews>
    <sheetView view="pageBreakPreview" zoomScaleNormal="100" zoomScaleSheetLayoutView="100" workbookViewId="0">
      <selection activeCell="A14" sqref="A14:AX14"/>
    </sheetView>
  </sheetViews>
  <sheetFormatPr defaultRowHeight="17" x14ac:dyDescent="0.45"/>
  <cols>
    <col min="1" max="4" width="1.08203125" style="1" customWidth="1"/>
    <col min="5" max="11" width="2.33203125" style="1" customWidth="1"/>
    <col min="12" max="19" width="2" style="1" customWidth="1"/>
    <col min="20" max="23" width="1.58203125" style="1" customWidth="1"/>
    <col min="24" max="50" width="2.33203125" style="1" customWidth="1"/>
    <col min="51" max="52" width="9" style="1"/>
  </cols>
  <sheetData>
    <row r="1" spans="1:62" ht="19.5" x14ac:dyDescent="0.45">
      <c r="A1" s="19"/>
      <c r="B1" s="19"/>
      <c r="C1" s="53"/>
      <c r="D1" s="53"/>
      <c r="E1" s="53"/>
      <c r="F1" s="53"/>
      <c r="G1" s="53"/>
      <c r="H1" s="53"/>
      <c r="I1" s="54"/>
      <c r="J1" s="37"/>
      <c r="K1" s="37"/>
      <c r="L1" s="53"/>
      <c r="M1" s="53"/>
      <c r="N1" s="54"/>
      <c r="O1" s="37"/>
      <c r="P1" s="53"/>
      <c r="Q1" s="53"/>
      <c r="R1" s="54"/>
      <c r="S1" s="37"/>
      <c r="T1" s="53"/>
      <c r="U1" s="53"/>
      <c r="V1" s="54"/>
      <c r="W1" s="37"/>
      <c r="X1" s="53"/>
      <c r="Y1" s="53"/>
      <c r="Z1" s="54"/>
      <c r="AA1" s="37"/>
      <c r="AB1" s="37"/>
      <c r="AC1" s="37"/>
      <c r="AD1" s="37"/>
      <c r="AE1" s="37"/>
      <c r="AF1" s="37"/>
      <c r="AG1" s="37"/>
      <c r="AH1" s="37"/>
      <c r="AI1" s="37"/>
      <c r="AJ1" s="37"/>
      <c r="AK1" s="37"/>
      <c r="AL1" s="37"/>
      <c r="AM1" s="37"/>
      <c r="AN1" s="37"/>
      <c r="AO1" s="37"/>
      <c r="AP1" s="37"/>
      <c r="AQ1" s="37"/>
      <c r="AR1" s="37"/>
      <c r="AS1" s="37"/>
      <c r="AT1" s="37"/>
      <c r="AU1" s="37"/>
      <c r="AV1" s="37"/>
      <c r="AW1" s="37"/>
      <c r="AX1" s="37"/>
    </row>
    <row r="2" spans="1:62" ht="17.25" customHeight="1" x14ac:dyDescent="0.45">
      <c r="C2" s="287" t="s">
        <v>109</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BA2" s="1"/>
      <c r="BB2" s="1"/>
      <c r="BC2" s="1"/>
      <c r="BD2" s="1"/>
      <c r="BE2" s="1"/>
      <c r="BF2" s="1"/>
      <c r="BG2" s="1"/>
      <c r="BH2" s="1"/>
      <c r="BI2" s="1"/>
      <c r="BJ2" s="1"/>
    </row>
    <row r="3" spans="1:62" ht="19.5" customHeight="1" x14ac:dyDescent="0.45">
      <c r="A3" s="19"/>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9"/>
      <c r="AG3" s="19"/>
      <c r="AH3" s="19"/>
      <c r="AI3" s="19"/>
      <c r="AJ3" s="19"/>
      <c r="AK3" s="19"/>
      <c r="AL3" s="52"/>
      <c r="AM3" s="52"/>
      <c r="AN3" s="52"/>
      <c r="AO3" s="52" t="s">
        <v>110</v>
      </c>
      <c r="AP3" s="343" t="str">
        <f>표지!G6</f>
        <v>2021.11.30</v>
      </c>
      <c r="AQ3" s="343"/>
      <c r="AR3" s="343"/>
      <c r="AS3" s="343"/>
      <c r="AT3" s="343"/>
      <c r="AU3" s="344" t="s">
        <v>93</v>
      </c>
      <c r="AV3" s="344"/>
      <c r="AW3" s="344"/>
      <c r="AX3" s="52" t="s">
        <v>111</v>
      </c>
    </row>
    <row r="4" spans="1:62" ht="35.5" customHeight="1" x14ac:dyDescent="0.4">
      <c r="A4" s="49"/>
      <c r="B4" s="49"/>
      <c r="C4" s="307" t="s">
        <v>112</v>
      </c>
      <c r="D4" s="307"/>
      <c r="E4" s="307"/>
      <c r="F4" s="307"/>
      <c r="G4" s="307" t="s">
        <v>16</v>
      </c>
      <c r="H4" s="307"/>
      <c r="I4" s="307"/>
      <c r="J4" s="307"/>
      <c r="K4" s="307"/>
      <c r="L4" s="307" t="s">
        <v>96</v>
      </c>
      <c r="M4" s="307"/>
      <c r="N4" s="307"/>
      <c r="O4" s="307"/>
      <c r="P4" s="307" t="s">
        <v>97</v>
      </c>
      <c r="Q4" s="307"/>
      <c r="R4" s="307"/>
      <c r="S4" s="307"/>
      <c r="T4" s="307" t="s">
        <v>113</v>
      </c>
      <c r="U4" s="307"/>
      <c r="V4" s="307"/>
      <c r="W4" s="307"/>
      <c r="X4" s="307" t="s">
        <v>114</v>
      </c>
      <c r="Y4" s="307"/>
      <c r="Z4" s="307"/>
      <c r="AA4" s="307"/>
      <c r="AB4" s="307" t="s">
        <v>115</v>
      </c>
      <c r="AC4" s="307"/>
      <c r="AD4" s="307"/>
      <c r="AE4" s="307"/>
      <c r="AF4" s="307" t="s">
        <v>116</v>
      </c>
      <c r="AG4" s="307"/>
      <c r="AH4" s="307"/>
      <c r="AI4" s="307"/>
      <c r="AJ4" s="307"/>
      <c r="AK4" s="307"/>
      <c r="AL4" s="307"/>
      <c r="AM4" s="307"/>
      <c r="AN4" s="307" t="s">
        <v>117</v>
      </c>
      <c r="AO4" s="307"/>
      <c r="AP4" s="307"/>
      <c r="AQ4" s="307"/>
      <c r="AR4" s="307"/>
      <c r="AS4" s="307"/>
      <c r="AT4" s="307" t="s">
        <v>118</v>
      </c>
      <c r="AU4" s="307"/>
      <c r="AV4" s="307"/>
      <c r="AW4" s="307"/>
      <c r="AX4" s="307"/>
    </row>
    <row r="5" spans="1:62" ht="30" customHeight="1" x14ac:dyDescent="0.4">
      <c r="A5" s="49"/>
      <c r="B5" s="49"/>
      <c r="C5" s="345">
        <v>1</v>
      </c>
      <c r="D5" s="345"/>
      <c r="E5" s="345"/>
      <c r="F5" s="345"/>
      <c r="G5" s="346"/>
      <c r="H5" s="346"/>
      <c r="I5" s="346"/>
      <c r="J5" s="346"/>
      <c r="K5" s="346"/>
      <c r="L5" s="346"/>
      <c r="M5" s="346"/>
      <c r="N5" s="346"/>
      <c r="O5" s="346"/>
      <c r="P5" s="346"/>
      <c r="Q5" s="346"/>
      <c r="R5" s="346"/>
      <c r="S5" s="346"/>
      <c r="T5" s="346"/>
      <c r="U5" s="346"/>
      <c r="V5" s="346"/>
      <c r="W5" s="346"/>
      <c r="X5" s="346"/>
      <c r="Y5" s="346"/>
      <c r="Z5" s="346"/>
      <c r="AA5" s="346"/>
      <c r="AB5" s="347"/>
      <c r="AC5" s="347"/>
      <c r="AD5" s="347"/>
      <c r="AE5" s="347"/>
      <c r="AF5" s="348"/>
      <c r="AG5" s="348"/>
      <c r="AH5" s="348"/>
      <c r="AI5" s="348"/>
      <c r="AJ5" s="348"/>
      <c r="AK5" s="348"/>
      <c r="AL5" s="348"/>
      <c r="AM5" s="348"/>
      <c r="AN5" s="349"/>
      <c r="AO5" s="349"/>
      <c r="AP5" s="349"/>
      <c r="AQ5" s="349"/>
      <c r="AR5" s="349"/>
      <c r="AS5" s="349"/>
      <c r="AT5" s="350"/>
      <c r="AU5" s="350"/>
      <c r="AV5" s="350"/>
      <c r="AW5" s="350"/>
      <c r="AX5" s="350"/>
    </row>
    <row r="6" spans="1:62" ht="30" customHeight="1" x14ac:dyDescent="0.4">
      <c r="A6" s="49"/>
      <c r="B6" s="49"/>
      <c r="C6" s="345">
        <v>2</v>
      </c>
      <c r="D6" s="345"/>
      <c r="E6" s="345"/>
      <c r="F6" s="345"/>
      <c r="G6" s="346"/>
      <c r="H6" s="346"/>
      <c r="I6" s="346"/>
      <c r="J6" s="346"/>
      <c r="K6" s="346"/>
      <c r="L6" s="346"/>
      <c r="M6" s="346"/>
      <c r="N6" s="346"/>
      <c r="O6" s="346"/>
      <c r="P6" s="346"/>
      <c r="Q6" s="346"/>
      <c r="R6" s="346"/>
      <c r="S6" s="346"/>
      <c r="T6" s="346"/>
      <c r="U6" s="346"/>
      <c r="V6" s="346"/>
      <c r="W6" s="346"/>
      <c r="X6" s="346"/>
      <c r="Y6" s="346"/>
      <c r="Z6" s="346"/>
      <c r="AA6" s="346"/>
      <c r="AB6" s="347"/>
      <c r="AC6" s="347"/>
      <c r="AD6" s="347"/>
      <c r="AE6" s="347"/>
      <c r="AF6" s="348"/>
      <c r="AG6" s="348"/>
      <c r="AH6" s="348"/>
      <c r="AI6" s="348"/>
      <c r="AJ6" s="348"/>
      <c r="AK6" s="348"/>
      <c r="AL6" s="348"/>
      <c r="AM6" s="348"/>
      <c r="AN6" s="349"/>
      <c r="AO6" s="349"/>
      <c r="AP6" s="349"/>
      <c r="AQ6" s="349"/>
      <c r="AR6" s="349"/>
      <c r="AS6" s="349"/>
      <c r="AT6" s="350"/>
      <c r="AU6" s="350"/>
      <c r="AV6" s="350"/>
      <c r="AW6" s="350"/>
      <c r="AX6" s="350"/>
    </row>
    <row r="7" spans="1:62" ht="30" customHeight="1" x14ac:dyDescent="0.4">
      <c r="A7" s="49"/>
      <c r="B7" s="49"/>
      <c r="C7" s="345">
        <v>3</v>
      </c>
      <c r="D7" s="345"/>
      <c r="E7" s="345"/>
      <c r="F7" s="345"/>
      <c r="G7" s="346"/>
      <c r="H7" s="346"/>
      <c r="I7" s="346"/>
      <c r="J7" s="346"/>
      <c r="K7" s="346"/>
      <c r="L7" s="346"/>
      <c r="M7" s="346"/>
      <c r="N7" s="346"/>
      <c r="O7" s="346"/>
      <c r="P7" s="346"/>
      <c r="Q7" s="346"/>
      <c r="R7" s="346"/>
      <c r="S7" s="346"/>
      <c r="T7" s="346"/>
      <c r="U7" s="346"/>
      <c r="V7" s="346"/>
      <c r="W7" s="346"/>
      <c r="X7" s="346"/>
      <c r="Y7" s="346"/>
      <c r="Z7" s="346"/>
      <c r="AA7" s="346"/>
      <c r="AB7" s="347"/>
      <c r="AC7" s="347"/>
      <c r="AD7" s="347"/>
      <c r="AE7" s="347"/>
      <c r="AF7" s="348"/>
      <c r="AG7" s="348"/>
      <c r="AH7" s="348"/>
      <c r="AI7" s="348"/>
      <c r="AJ7" s="348"/>
      <c r="AK7" s="348"/>
      <c r="AL7" s="348"/>
      <c r="AM7" s="348"/>
      <c r="AN7" s="349"/>
      <c r="AO7" s="349"/>
      <c r="AP7" s="349"/>
      <c r="AQ7" s="349"/>
      <c r="AR7" s="349"/>
      <c r="AS7" s="349"/>
      <c r="AT7" s="350"/>
      <c r="AU7" s="350"/>
      <c r="AV7" s="350"/>
      <c r="AW7" s="350"/>
      <c r="AX7" s="350"/>
    </row>
    <row r="8" spans="1:62" ht="7.5" customHeight="1" x14ac:dyDescent="0.45">
      <c r="A8" s="25"/>
      <c r="B8" s="24"/>
      <c r="C8" s="23"/>
      <c r="D8" s="23"/>
      <c r="E8" s="27"/>
      <c r="F8" s="27"/>
      <c r="G8" s="27"/>
      <c r="H8" s="27"/>
      <c r="I8" s="27"/>
      <c r="J8" s="27"/>
      <c r="K8" s="27"/>
      <c r="L8" s="27"/>
      <c r="M8" s="27"/>
      <c r="N8" s="27"/>
      <c r="O8" s="27"/>
      <c r="P8" s="21"/>
      <c r="Q8" s="21"/>
      <c r="R8" s="21"/>
      <c r="S8" s="21"/>
      <c r="T8" s="21"/>
      <c r="U8" s="21"/>
      <c r="V8" s="21"/>
      <c r="W8" s="21"/>
      <c r="X8" s="21"/>
      <c r="Y8" s="21"/>
      <c r="Z8" s="21"/>
      <c r="AA8" s="21"/>
      <c r="AB8" s="21"/>
      <c r="AC8" s="21"/>
      <c r="AD8" s="21"/>
      <c r="AE8" s="21"/>
      <c r="AF8" s="21"/>
      <c r="AG8" s="21"/>
      <c r="AH8" s="21"/>
      <c r="AI8" s="21"/>
      <c r="AJ8" s="21"/>
      <c r="AK8" s="21"/>
      <c r="AL8" s="20"/>
      <c r="AN8"/>
      <c r="AO8"/>
      <c r="AP8"/>
      <c r="AQ8"/>
      <c r="AR8"/>
      <c r="AS8"/>
      <c r="AT8"/>
      <c r="AU8"/>
      <c r="AV8"/>
      <c r="AW8"/>
      <c r="AX8"/>
      <c r="AY8"/>
      <c r="AZ8"/>
    </row>
    <row r="9" spans="1:62" ht="26.25" customHeight="1" x14ac:dyDescent="0.45">
      <c r="A9" s="25"/>
      <c r="B9" s="24"/>
      <c r="C9" s="23"/>
      <c r="D9" s="46"/>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26" t="s">
        <v>119</v>
      </c>
      <c r="AZ9"/>
    </row>
    <row r="10" spans="1:62" ht="19.5" x14ac:dyDescent="0.45">
      <c r="A10" s="19"/>
      <c r="B10" s="19"/>
      <c r="C10" s="53"/>
      <c r="D10" s="53"/>
      <c r="E10" s="53"/>
      <c r="F10" s="53"/>
      <c r="G10" s="53"/>
      <c r="H10" s="53"/>
      <c r="I10" s="54"/>
      <c r="J10" s="37"/>
      <c r="K10" s="37"/>
      <c r="L10" s="53"/>
      <c r="M10" s="53"/>
      <c r="N10" s="54"/>
      <c r="O10" s="37"/>
      <c r="P10" s="53"/>
      <c r="Q10" s="53"/>
      <c r="R10" s="54"/>
      <c r="S10" s="37"/>
      <c r="T10" s="53"/>
      <c r="U10" s="53"/>
      <c r="V10" s="54"/>
      <c r="W10" s="37"/>
      <c r="X10" s="53"/>
      <c r="Y10" s="53"/>
      <c r="Z10" s="54"/>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row>
    <row r="14" spans="1:62" ht="67.5" customHeight="1" x14ac:dyDescent="0.45">
      <c r="A14" s="242" t="s">
        <v>246</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4"/>
      <c r="AY14"/>
      <c r="AZ14"/>
    </row>
  </sheetData>
  <mergeCells count="45">
    <mergeCell ref="C2:AT2"/>
    <mergeCell ref="AP3:AT3"/>
    <mergeCell ref="AU3:AW3"/>
    <mergeCell ref="C4:F4"/>
    <mergeCell ref="G4:K4"/>
    <mergeCell ref="L4:O4"/>
    <mergeCell ref="P4:S4"/>
    <mergeCell ref="T4:W4"/>
    <mergeCell ref="X4:AA4"/>
    <mergeCell ref="AB4:AE4"/>
    <mergeCell ref="AF4:AM4"/>
    <mergeCell ref="AN4:AS4"/>
    <mergeCell ref="AT4:AX4"/>
    <mergeCell ref="AN6:AS6"/>
    <mergeCell ref="AT6:AX6"/>
    <mergeCell ref="X6:AA6"/>
    <mergeCell ref="AF5:AM5"/>
    <mergeCell ref="AN5:AS5"/>
    <mergeCell ref="AT5:AX5"/>
    <mergeCell ref="X5:AA5"/>
    <mergeCell ref="AB5:AE5"/>
    <mergeCell ref="AB6:AE6"/>
    <mergeCell ref="P7:S7"/>
    <mergeCell ref="T7:W7"/>
    <mergeCell ref="C5:F5"/>
    <mergeCell ref="G5:K5"/>
    <mergeCell ref="L5:O5"/>
    <mergeCell ref="P5:S5"/>
    <mergeCell ref="T5:W5"/>
    <mergeCell ref="E9:AX9"/>
    <mergeCell ref="A14:AX14"/>
    <mergeCell ref="C6:F6"/>
    <mergeCell ref="G6:K6"/>
    <mergeCell ref="X7:AA7"/>
    <mergeCell ref="AB7:AE7"/>
    <mergeCell ref="AF7:AM7"/>
    <mergeCell ref="AF6:AM6"/>
    <mergeCell ref="L6:O6"/>
    <mergeCell ref="P6:S6"/>
    <mergeCell ref="T6:W6"/>
    <mergeCell ref="AN7:AS7"/>
    <mergeCell ref="AT7:AX7"/>
    <mergeCell ref="C7:F7"/>
    <mergeCell ref="G7:K7"/>
    <mergeCell ref="L7:O7"/>
  </mergeCells>
  <phoneticPr fontId="2" type="noConversion"/>
  <dataValidations count="3">
    <dataValidation type="list" allowBlank="1" showInputMessage="1" showErrorMessage="1" sqref="T5:W7" xr:uid="{00000000-0002-0000-0700-000000000000}">
      <formula1>"기관,개인"</formula1>
    </dataValidation>
    <dataValidation type="list" allowBlank="1" showInputMessage="1" showErrorMessage="1" sqref="L5:O7" xr:uid="{00000000-0002-0000-0700-000001000000}">
      <formula1>"내국인,외국인"</formula1>
    </dataValidation>
    <dataValidation type="list" allowBlank="1" showInputMessage="1" showErrorMessage="1" sqref="X5:AA7" xr:uid="{00000000-0002-0000-0700-000002000000}">
      <formula1>"해당사항 없음,국민연금공단,제1호,제2호,제3호,제4호,제5호,제6호,제7호,제8호,제9호,제10호,제11호,제12호,제13호,제14호,제15호,제16호,제17호,제18호,제19호,제20호,제21호,제22호,제23호,제24호,제25호,제26호,제27호,제28호,제29호,제30호"</formula1>
    </dataValidation>
  </dataValidations>
  <pageMargins left="0.59055118110236227" right="0.47244094488188981" top="0.74803149606299213" bottom="0.74803149606299213" header="0.31496062992125984" footer="0.31496062992125984"/>
  <pageSetup paperSize="9" scale="7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3">
    <tabColor rgb="FFFFC000"/>
  </sheetPr>
  <dimension ref="A1:AY25"/>
  <sheetViews>
    <sheetView tabSelected="1" view="pageBreakPreview" zoomScaleNormal="100" zoomScaleSheetLayoutView="100" workbookViewId="0">
      <selection activeCell="AO16" sqref="AO16"/>
    </sheetView>
  </sheetViews>
  <sheetFormatPr defaultRowHeight="17" x14ac:dyDescent="0.45"/>
  <cols>
    <col min="1" max="4" width="1.08203125" style="1" customWidth="1"/>
    <col min="5" max="37" width="2.33203125" style="1" customWidth="1"/>
    <col min="38" max="40" width="9" style="1"/>
  </cols>
  <sheetData>
    <row r="1" spans="1:51" ht="19.5" x14ac:dyDescent="0.45">
      <c r="A1" s="19"/>
      <c r="B1" s="19"/>
      <c r="C1" s="53"/>
      <c r="D1" s="53"/>
      <c r="E1" s="53"/>
      <c r="F1" s="53"/>
      <c r="G1" s="53"/>
      <c r="H1" s="53"/>
      <c r="I1" s="54"/>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51" ht="18.75" customHeight="1" x14ac:dyDescent="0.45">
      <c r="C2" s="287" t="s">
        <v>120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55"/>
      <c r="AM2" s="55"/>
      <c r="AN2" s="55"/>
      <c r="AO2" s="55"/>
      <c r="AP2" s="55"/>
      <c r="AQ2" s="55"/>
      <c r="AR2" s="55"/>
      <c r="AS2" s="55"/>
      <c r="AT2" s="55"/>
      <c r="AU2" s="1"/>
      <c r="AV2" s="1"/>
      <c r="AW2" s="1"/>
      <c r="AX2" s="1"/>
      <c r="AY2" s="1"/>
    </row>
    <row r="3" spans="1:51" ht="19.5" customHeight="1" x14ac:dyDescent="0.45">
      <c r="A3" s="19"/>
      <c r="B3" s="18"/>
      <c r="C3" s="205"/>
      <c r="D3" s="205"/>
      <c r="E3" s="205"/>
      <c r="F3" s="205"/>
      <c r="G3" s="205"/>
      <c r="H3" s="205"/>
      <c r="I3" s="205"/>
      <c r="J3" s="205"/>
      <c r="K3" s="205"/>
      <c r="L3" s="205"/>
      <c r="M3" s="205"/>
      <c r="N3" s="205"/>
      <c r="O3" s="205"/>
      <c r="P3" s="205"/>
      <c r="Q3" s="19"/>
      <c r="R3" s="19"/>
      <c r="S3" s="19"/>
      <c r="T3" s="19"/>
      <c r="U3" s="19"/>
      <c r="V3" s="19"/>
      <c r="W3" s="19"/>
      <c r="X3" s="19"/>
      <c r="Y3" s="52"/>
      <c r="Z3" s="52"/>
      <c r="AA3" s="52"/>
      <c r="AB3" s="52" t="s">
        <v>121</v>
      </c>
      <c r="AC3" s="343" t="str">
        <f>표지!G6</f>
        <v>2021.11.30</v>
      </c>
      <c r="AD3" s="343"/>
      <c r="AE3" s="343"/>
      <c r="AF3" s="343"/>
      <c r="AG3" s="343"/>
      <c r="AH3" s="344" t="s">
        <v>93</v>
      </c>
      <c r="AI3" s="344"/>
      <c r="AJ3" s="344"/>
      <c r="AK3" s="52" t="s">
        <v>94</v>
      </c>
    </row>
    <row r="4" spans="1:51" ht="34.5" customHeight="1" x14ac:dyDescent="0.4">
      <c r="A4" s="49"/>
      <c r="B4" s="49"/>
      <c r="C4" s="307" t="s">
        <v>122</v>
      </c>
      <c r="D4" s="307"/>
      <c r="E4" s="307"/>
      <c r="F4" s="307"/>
      <c r="G4" s="307"/>
      <c r="H4" s="307"/>
      <c r="I4" s="307"/>
      <c r="J4" s="307" t="s">
        <v>123</v>
      </c>
      <c r="K4" s="307"/>
      <c r="L4" s="307"/>
      <c r="M4" s="307"/>
      <c r="N4" s="307" t="s">
        <v>124</v>
      </c>
      <c r="O4" s="307"/>
      <c r="P4" s="307"/>
      <c r="Q4" s="307"/>
      <c r="R4" s="307"/>
      <c r="S4" s="307"/>
      <c r="T4" s="307" t="s">
        <v>125</v>
      </c>
      <c r="U4" s="307"/>
      <c r="V4" s="307"/>
      <c r="W4" s="307"/>
      <c r="X4" s="307"/>
      <c r="Y4" s="307"/>
      <c r="Z4" s="307"/>
      <c r="AA4" s="307" t="s">
        <v>126</v>
      </c>
      <c r="AB4" s="307"/>
      <c r="AC4" s="307"/>
      <c r="AD4" s="307"/>
      <c r="AE4" s="307"/>
      <c r="AF4" s="307"/>
      <c r="AG4" s="307" t="s">
        <v>118</v>
      </c>
      <c r="AH4" s="307"/>
      <c r="AI4" s="307"/>
      <c r="AJ4" s="307"/>
      <c r="AK4" s="307"/>
    </row>
    <row r="5" spans="1:51" ht="30" customHeight="1" x14ac:dyDescent="0.4">
      <c r="A5" s="49"/>
      <c r="B5" s="49"/>
      <c r="C5" s="307" t="s">
        <v>127</v>
      </c>
      <c r="D5" s="307"/>
      <c r="E5" s="307"/>
      <c r="F5" s="307"/>
      <c r="G5" s="307"/>
      <c r="H5" s="307"/>
      <c r="I5" s="307"/>
      <c r="J5" s="363">
        <v>3</v>
      </c>
      <c r="K5" s="363"/>
      <c r="L5" s="363"/>
      <c r="M5" s="363"/>
      <c r="N5" s="361">
        <f>IFERROR(J5/SUM($J$5:$M$8),"")</f>
        <v>1.2659296143134442E-4</v>
      </c>
      <c r="O5" s="361"/>
      <c r="P5" s="361"/>
      <c r="Q5" s="361"/>
      <c r="R5" s="361"/>
      <c r="S5" s="361"/>
      <c r="T5" s="366">
        <v>45800000</v>
      </c>
      <c r="U5" s="366"/>
      <c r="V5" s="366"/>
      <c r="W5" s="366"/>
      <c r="X5" s="366"/>
      <c r="Y5" s="366"/>
      <c r="Z5" s="366"/>
      <c r="AA5" s="361">
        <f>IFERROR(T5/SUM($T$5:$Z$8),"")</f>
        <v>0.3197006819815858</v>
      </c>
      <c r="AB5" s="361"/>
      <c r="AC5" s="361"/>
      <c r="AD5" s="361"/>
      <c r="AE5" s="361"/>
      <c r="AF5" s="361"/>
      <c r="AG5" s="364" t="s">
        <v>1151</v>
      </c>
      <c r="AH5" s="364"/>
      <c r="AI5" s="364"/>
      <c r="AJ5" s="364"/>
      <c r="AK5" s="364"/>
    </row>
    <row r="6" spans="1:51" ht="30" customHeight="1" x14ac:dyDescent="0.4">
      <c r="A6" s="49"/>
      <c r="B6" s="49"/>
      <c r="C6" s="307" t="s">
        <v>1089</v>
      </c>
      <c r="D6" s="307"/>
      <c r="E6" s="307"/>
      <c r="F6" s="307"/>
      <c r="G6" s="307"/>
      <c r="H6" s="307"/>
      <c r="I6" s="307"/>
      <c r="J6" s="363" t="s">
        <v>1197</v>
      </c>
      <c r="K6" s="363"/>
      <c r="L6" s="363"/>
      <c r="M6" s="363"/>
      <c r="N6" s="361" t="s">
        <v>1197</v>
      </c>
      <c r="O6" s="361"/>
      <c r="P6" s="361"/>
      <c r="Q6" s="361"/>
      <c r="R6" s="361"/>
      <c r="S6" s="361"/>
      <c r="T6" s="366" t="s">
        <v>1197</v>
      </c>
      <c r="U6" s="366"/>
      <c r="V6" s="366"/>
      <c r="W6" s="366"/>
      <c r="X6" s="366"/>
      <c r="Y6" s="366"/>
      <c r="Z6" s="366"/>
      <c r="AA6" s="361" t="s">
        <v>1197</v>
      </c>
      <c r="AB6" s="361"/>
      <c r="AC6" s="361"/>
      <c r="AD6" s="361"/>
      <c r="AE6" s="361"/>
      <c r="AF6" s="361"/>
      <c r="AG6" s="364" t="s">
        <v>1197</v>
      </c>
      <c r="AH6" s="364"/>
      <c r="AI6" s="364"/>
      <c r="AJ6" s="364"/>
      <c r="AK6" s="364"/>
    </row>
    <row r="7" spans="1:51" ht="45" customHeight="1" x14ac:dyDescent="0.4">
      <c r="A7" s="49"/>
      <c r="B7" s="49"/>
      <c r="C7" s="307" t="s">
        <v>1203</v>
      </c>
      <c r="D7" s="307"/>
      <c r="E7" s="307"/>
      <c r="F7" s="307"/>
      <c r="G7" s="307"/>
      <c r="H7" s="307"/>
      <c r="I7" s="307"/>
      <c r="J7" s="363">
        <v>23680</v>
      </c>
      <c r="K7" s="363"/>
      <c r="L7" s="363"/>
      <c r="M7" s="363"/>
      <c r="N7" s="361">
        <f>IFERROR(J7/SUM($J$5:$M$8),"")</f>
        <v>0.99924044223141195</v>
      </c>
      <c r="O7" s="361"/>
      <c r="P7" s="361"/>
      <c r="Q7" s="361"/>
      <c r="R7" s="361"/>
      <c r="S7" s="361"/>
      <c r="T7" s="368">
        <v>46692801</v>
      </c>
      <c r="U7" s="368"/>
      <c r="V7" s="368"/>
      <c r="W7" s="368"/>
      <c r="X7" s="368"/>
      <c r="Y7" s="368"/>
      <c r="Z7" s="368"/>
      <c r="AA7" s="361">
        <f>IFERROR(T7/SUM($T$5:$Z$8),"")</f>
        <v>0.32593275815132033</v>
      </c>
      <c r="AB7" s="361"/>
      <c r="AC7" s="361"/>
      <c r="AD7" s="361"/>
      <c r="AE7" s="361"/>
      <c r="AF7" s="361"/>
      <c r="AG7" s="364" t="s">
        <v>1153</v>
      </c>
      <c r="AH7" s="364"/>
      <c r="AI7" s="364"/>
      <c r="AJ7" s="364"/>
      <c r="AK7" s="364"/>
    </row>
    <row r="8" spans="1:51" ht="45" customHeight="1" x14ac:dyDescent="0.4">
      <c r="A8" s="49"/>
      <c r="B8" s="49"/>
      <c r="C8" s="307" t="s">
        <v>1204</v>
      </c>
      <c r="D8" s="307"/>
      <c r="E8" s="307"/>
      <c r="F8" s="307"/>
      <c r="G8" s="307"/>
      <c r="H8" s="307"/>
      <c r="I8" s="307"/>
      <c r="J8" s="363">
        <v>15</v>
      </c>
      <c r="K8" s="363"/>
      <c r="L8" s="363"/>
      <c r="M8" s="363"/>
      <c r="N8" s="361">
        <f>IFERROR(J8/SUM($J$5:$M$8),"")</f>
        <v>6.3296480715672207E-4</v>
      </c>
      <c r="O8" s="361"/>
      <c r="P8" s="361"/>
      <c r="Q8" s="361"/>
      <c r="R8" s="361"/>
      <c r="S8" s="361"/>
      <c r="T8" s="368">
        <v>50766199</v>
      </c>
      <c r="U8" s="368"/>
      <c r="V8" s="368"/>
      <c r="W8" s="368"/>
      <c r="X8" s="368"/>
      <c r="Y8" s="368"/>
      <c r="Z8" s="368"/>
      <c r="AA8" s="361">
        <f>IFERROR(T8/SUM($T$5:$Z$8),"")</f>
        <v>0.35436655986709387</v>
      </c>
      <c r="AB8" s="361"/>
      <c r="AC8" s="361"/>
      <c r="AD8" s="361"/>
      <c r="AE8" s="361"/>
      <c r="AF8" s="361"/>
      <c r="AG8" s="364" t="s">
        <v>1152</v>
      </c>
      <c r="AH8" s="364"/>
      <c r="AI8" s="364"/>
      <c r="AJ8" s="364"/>
      <c r="AK8" s="364"/>
    </row>
    <row r="9" spans="1:51" ht="30" customHeight="1" x14ac:dyDescent="0.4">
      <c r="A9" s="49"/>
      <c r="B9" s="49"/>
      <c r="C9" s="307" t="s">
        <v>128</v>
      </c>
      <c r="D9" s="307"/>
      <c r="E9" s="307"/>
      <c r="F9" s="307"/>
      <c r="G9" s="307"/>
      <c r="H9" s="307"/>
      <c r="I9" s="307"/>
      <c r="J9" s="360">
        <f>SUM(J5:M8)</f>
        <v>23698</v>
      </c>
      <c r="K9" s="360"/>
      <c r="L9" s="360"/>
      <c r="M9" s="360"/>
      <c r="N9" s="361">
        <f>SUM(N5:S8)</f>
        <v>1</v>
      </c>
      <c r="O9" s="361"/>
      <c r="P9" s="361"/>
      <c r="Q9" s="361"/>
      <c r="R9" s="361"/>
      <c r="S9" s="361"/>
      <c r="T9" s="367">
        <f>SUM(T5:Z8)</f>
        <v>143259000</v>
      </c>
      <c r="U9" s="367"/>
      <c r="V9" s="367"/>
      <c r="W9" s="367"/>
      <c r="X9" s="367"/>
      <c r="Y9" s="367"/>
      <c r="Z9" s="367"/>
      <c r="AA9" s="361">
        <f>SUM(AA5:AF8)</f>
        <v>1</v>
      </c>
      <c r="AB9" s="361"/>
      <c r="AC9" s="361"/>
      <c r="AD9" s="361"/>
      <c r="AE9" s="361"/>
      <c r="AF9" s="361"/>
      <c r="AG9" s="341"/>
      <c r="AH9" s="341"/>
      <c r="AI9" s="341"/>
      <c r="AJ9" s="341"/>
      <c r="AK9" s="341"/>
    </row>
    <row r="10" spans="1:51" ht="7.5" customHeight="1" x14ac:dyDescent="0.45">
      <c r="A10" s="25"/>
      <c r="B10" s="24"/>
      <c r="C10" s="23"/>
      <c r="D10" s="23"/>
      <c r="E10" s="27"/>
      <c r="F10" s="27"/>
      <c r="G10" s="27"/>
      <c r="H10" s="27"/>
      <c r="I10" s="27"/>
      <c r="J10" s="27"/>
      <c r="K10" s="27"/>
      <c r="L10" s="27"/>
      <c r="M10" s="27"/>
      <c r="N10" s="27"/>
      <c r="O10" s="27"/>
      <c r="P10" s="21"/>
      <c r="Q10" s="21"/>
      <c r="R10" s="21"/>
      <c r="S10" s="21"/>
      <c r="T10" s="21"/>
      <c r="U10" s="21"/>
      <c r="V10" s="21"/>
      <c r="W10" s="21"/>
      <c r="X10" s="21"/>
      <c r="Y10" s="21"/>
      <c r="Z10" s="21"/>
      <c r="AA10" s="21"/>
      <c r="AB10" s="21"/>
      <c r="AC10" s="21"/>
      <c r="AD10" s="21"/>
      <c r="AE10" s="21"/>
      <c r="AF10" s="21"/>
      <c r="AG10" s="21"/>
      <c r="AH10" s="21"/>
      <c r="AI10" s="21"/>
      <c r="AJ10" s="21"/>
      <c r="AK10" s="21"/>
      <c r="AL10" s="20"/>
      <c r="AN10"/>
    </row>
    <row r="11" spans="1:51" ht="26.25" customHeight="1" x14ac:dyDescent="0.45">
      <c r="A11" s="25"/>
      <c r="B11" s="24"/>
      <c r="C11" s="23"/>
      <c r="D11" s="46"/>
      <c r="E11" s="365" t="s">
        <v>1213</v>
      </c>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26" t="s">
        <v>129</v>
      </c>
      <c r="AM11" s="46"/>
      <c r="AN11" s="46"/>
      <c r="AO11" s="46"/>
      <c r="AP11" s="46"/>
      <c r="AQ11" s="46"/>
      <c r="AR11" s="46"/>
      <c r="AS11" s="46"/>
      <c r="AT11" s="46"/>
      <c r="AU11" s="46"/>
      <c r="AV11" s="46"/>
      <c r="AW11" s="46"/>
      <c r="AX11" s="46"/>
      <c r="AY11" s="26"/>
    </row>
    <row r="14" spans="1:51" ht="20.25" customHeight="1" x14ac:dyDescent="0.45">
      <c r="C14" s="287" t="s">
        <v>130</v>
      </c>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16"/>
      <c r="AM14" s="29"/>
    </row>
    <row r="15" spans="1:51" ht="19.5" x14ac:dyDescent="0.4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37"/>
    </row>
    <row r="16" spans="1:51" ht="30" customHeight="1" x14ac:dyDescent="0.4">
      <c r="A16" s="49"/>
      <c r="B16" s="49"/>
      <c r="C16" s="307" t="s">
        <v>131</v>
      </c>
      <c r="D16" s="307"/>
      <c r="E16" s="307"/>
      <c r="F16" s="307"/>
      <c r="G16" s="307"/>
      <c r="H16" s="307"/>
      <c r="I16" s="307"/>
      <c r="J16" s="307"/>
      <c r="K16" s="362"/>
      <c r="L16" s="358">
        <v>21</v>
      </c>
      <c r="M16" s="359"/>
      <c r="N16" s="56" t="s">
        <v>132</v>
      </c>
      <c r="O16" s="359">
        <v>11</v>
      </c>
      <c r="P16" s="359"/>
      <c r="Q16" s="56" t="s">
        <v>133</v>
      </c>
      <c r="R16" s="57"/>
      <c r="S16" s="358">
        <v>21</v>
      </c>
      <c r="T16" s="359"/>
      <c r="U16" s="56" t="s">
        <v>132</v>
      </c>
      <c r="V16" s="359">
        <v>10</v>
      </c>
      <c r="W16" s="359"/>
      <c r="X16" s="56" t="s">
        <v>133</v>
      </c>
      <c r="Y16" s="57"/>
      <c r="Z16" s="358">
        <v>21</v>
      </c>
      <c r="AA16" s="359"/>
      <c r="AB16" s="56" t="s">
        <v>134</v>
      </c>
      <c r="AC16" s="359">
        <v>9</v>
      </c>
      <c r="AD16" s="359"/>
      <c r="AE16" s="56" t="s">
        <v>135</v>
      </c>
      <c r="AF16" s="57"/>
      <c r="AG16" s="307" t="s">
        <v>136</v>
      </c>
      <c r="AH16" s="307"/>
      <c r="AI16" s="307"/>
      <c r="AJ16" s="307"/>
      <c r="AK16" s="307"/>
    </row>
    <row r="17" spans="1:40" ht="30" customHeight="1" x14ac:dyDescent="0.4">
      <c r="A17" s="49"/>
      <c r="B17" s="49"/>
      <c r="C17" s="307" t="s">
        <v>137</v>
      </c>
      <c r="D17" s="307"/>
      <c r="E17" s="307"/>
      <c r="F17" s="307"/>
      <c r="G17" s="307"/>
      <c r="H17" s="307"/>
      <c r="I17" s="307"/>
      <c r="J17" s="307"/>
      <c r="K17" s="307"/>
      <c r="L17" s="356" t="s">
        <v>1191</v>
      </c>
      <c r="M17" s="356"/>
      <c r="N17" s="356"/>
      <c r="O17" s="356"/>
      <c r="P17" s="356"/>
      <c r="Q17" s="356"/>
      <c r="R17" s="356"/>
      <c r="S17" s="354" t="s">
        <v>1190</v>
      </c>
      <c r="T17" s="354"/>
      <c r="U17" s="354"/>
      <c r="V17" s="354"/>
      <c r="W17" s="354"/>
      <c r="X17" s="354"/>
      <c r="Y17" s="354"/>
      <c r="Z17" s="354" t="s">
        <v>1193</v>
      </c>
      <c r="AA17" s="354"/>
      <c r="AB17" s="354"/>
      <c r="AC17" s="354"/>
      <c r="AD17" s="354"/>
      <c r="AE17" s="354"/>
      <c r="AF17" s="354"/>
      <c r="AG17" s="355"/>
      <c r="AH17" s="355"/>
      <c r="AI17" s="355"/>
      <c r="AJ17" s="355"/>
      <c r="AK17" s="355"/>
    </row>
    <row r="18" spans="1:40" ht="34" customHeight="1" x14ac:dyDescent="0.4">
      <c r="A18" s="49"/>
      <c r="B18" s="49"/>
      <c r="C18" s="307" t="s">
        <v>138</v>
      </c>
      <c r="D18" s="307"/>
      <c r="E18" s="307"/>
      <c r="F18" s="307"/>
      <c r="G18" s="307"/>
      <c r="H18" s="307"/>
      <c r="I18" s="307"/>
      <c r="J18" s="307"/>
      <c r="K18" s="307"/>
      <c r="L18" s="357" t="s">
        <v>1192</v>
      </c>
      <c r="M18" s="354"/>
      <c r="N18" s="354"/>
      <c r="O18" s="354"/>
      <c r="P18" s="354"/>
      <c r="Q18" s="354"/>
      <c r="R18" s="354"/>
      <c r="S18" s="354" t="s">
        <v>1189</v>
      </c>
      <c r="T18" s="354"/>
      <c r="U18" s="354"/>
      <c r="V18" s="354"/>
      <c r="W18" s="354"/>
      <c r="X18" s="354"/>
      <c r="Y18" s="354"/>
      <c r="Z18" s="354" t="s">
        <v>1194</v>
      </c>
      <c r="AA18" s="354"/>
      <c r="AB18" s="354"/>
      <c r="AC18" s="354"/>
      <c r="AD18" s="354"/>
      <c r="AE18" s="354"/>
      <c r="AF18" s="354"/>
      <c r="AG18" s="355"/>
      <c r="AH18" s="355"/>
      <c r="AI18" s="355"/>
      <c r="AJ18" s="355"/>
      <c r="AK18" s="355"/>
    </row>
    <row r="19" spans="1:40" ht="30" customHeight="1" x14ac:dyDescent="0.4">
      <c r="A19" s="49"/>
      <c r="B19" s="49"/>
      <c r="C19" s="307" t="s">
        <v>139</v>
      </c>
      <c r="D19" s="307"/>
      <c r="E19" s="307"/>
      <c r="F19" s="307"/>
      <c r="G19" s="307"/>
      <c r="H19" s="307"/>
      <c r="I19" s="307"/>
      <c r="J19" s="307"/>
      <c r="K19" s="307"/>
      <c r="L19" s="351">
        <v>5780726</v>
      </c>
      <c r="M19" s="352"/>
      <c r="N19" s="352"/>
      <c r="O19" s="352"/>
      <c r="P19" s="352"/>
      <c r="Q19" s="352"/>
      <c r="R19" s="353"/>
      <c r="S19" s="354">
        <v>4494911</v>
      </c>
      <c r="T19" s="354"/>
      <c r="U19" s="354"/>
      <c r="V19" s="354"/>
      <c r="W19" s="354"/>
      <c r="X19" s="354"/>
      <c r="Y19" s="354"/>
      <c r="Z19" s="354">
        <v>5155269</v>
      </c>
      <c r="AA19" s="354"/>
      <c r="AB19" s="354"/>
      <c r="AC19" s="354"/>
      <c r="AD19" s="354"/>
      <c r="AE19" s="354"/>
      <c r="AF19" s="354"/>
      <c r="AG19" s="355"/>
      <c r="AH19" s="355"/>
      <c r="AI19" s="355"/>
      <c r="AJ19" s="355"/>
      <c r="AK19" s="355"/>
    </row>
    <row r="20" spans="1:40" ht="30" customHeight="1" x14ac:dyDescent="0.4">
      <c r="A20" s="49"/>
      <c r="B20" s="49"/>
      <c r="C20" s="307" t="s">
        <v>140</v>
      </c>
      <c r="D20" s="307"/>
      <c r="E20" s="307"/>
      <c r="F20" s="307"/>
      <c r="G20" s="307"/>
      <c r="H20" s="307"/>
      <c r="I20" s="307"/>
      <c r="J20" s="307"/>
      <c r="K20" s="307"/>
      <c r="L20" s="354">
        <v>262760</v>
      </c>
      <c r="M20" s="354"/>
      <c r="N20" s="354"/>
      <c r="O20" s="354"/>
      <c r="P20" s="354"/>
      <c r="Q20" s="354"/>
      <c r="R20" s="354"/>
      <c r="S20" s="354">
        <v>236574</v>
      </c>
      <c r="T20" s="354"/>
      <c r="U20" s="354"/>
      <c r="V20" s="354"/>
      <c r="W20" s="354"/>
      <c r="X20" s="354"/>
      <c r="Y20" s="354"/>
      <c r="Z20" s="354">
        <v>271330</v>
      </c>
      <c r="AA20" s="354"/>
      <c r="AB20" s="354"/>
      <c r="AC20" s="354"/>
      <c r="AD20" s="354"/>
      <c r="AE20" s="354"/>
      <c r="AF20" s="354"/>
      <c r="AG20" s="355"/>
      <c r="AH20" s="355"/>
      <c r="AI20" s="355"/>
      <c r="AJ20" s="355"/>
      <c r="AK20" s="355"/>
    </row>
    <row r="21" spans="1:40" ht="18.75" customHeight="1" x14ac:dyDescent="0.45">
      <c r="A21" s="19"/>
      <c r="B21" s="18"/>
      <c r="C21" s="18"/>
      <c r="D21" s="23"/>
      <c r="E21" s="306" t="s">
        <v>141</v>
      </c>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16"/>
      <c r="AM21"/>
      <c r="AN21"/>
    </row>
    <row r="22" spans="1:40" ht="26.25" customHeight="1" x14ac:dyDescent="0.45">
      <c r="A22" s="25"/>
      <c r="B22" s="24"/>
      <c r="C22" s="23"/>
      <c r="D22" s="23"/>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6" t="s">
        <v>38</v>
      </c>
      <c r="AN22"/>
    </row>
    <row r="25" spans="1:40" ht="82.5" customHeight="1" x14ac:dyDescent="0.45">
      <c r="A25" s="242" t="s">
        <v>142</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row>
  </sheetData>
  <sheetProtection formatCells="0" formatRows="0"/>
  <protectedRanges>
    <protectedRange sqref="AC3 T7:Z8 AG5:AK8 J5:M8" name="범위1"/>
  </protectedRanges>
  <mergeCells count="72">
    <mergeCell ref="AA5:AF5"/>
    <mergeCell ref="N7:S7"/>
    <mergeCell ref="T7:Z7"/>
    <mergeCell ref="AG5:AK5"/>
    <mergeCell ref="C2:AK2"/>
    <mergeCell ref="AC3:AG3"/>
    <mergeCell ref="AH3:AJ3"/>
    <mergeCell ref="C4:I4"/>
    <mergeCell ref="J4:M4"/>
    <mergeCell ref="N4:S4"/>
    <mergeCell ref="T4:Z4"/>
    <mergeCell ref="AA4:AF4"/>
    <mergeCell ref="AG4:AK4"/>
    <mergeCell ref="C5:I5"/>
    <mergeCell ref="J5:M5"/>
    <mergeCell ref="N5:S5"/>
    <mergeCell ref="T5:Z5"/>
    <mergeCell ref="T9:Z9"/>
    <mergeCell ref="AA9:AF9"/>
    <mergeCell ref="AG8:AK8"/>
    <mergeCell ref="C6:I6"/>
    <mergeCell ref="J6:M6"/>
    <mergeCell ref="N6:S6"/>
    <mergeCell ref="T6:Z6"/>
    <mergeCell ref="AA6:AF6"/>
    <mergeCell ref="AG6:AK6"/>
    <mergeCell ref="C8:I8"/>
    <mergeCell ref="J8:M8"/>
    <mergeCell ref="N8:S8"/>
    <mergeCell ref="T8:Z8"/>
    <mergeCell ref="AA8:AF8"/>
    <mergeCell ref="C7:I7"/>
    <mergeCell ref="J7:M7"/>
    <mergeCell ref="AA7:AF7"/>
    <mergeCell ref="AG7:AK7"/>
    <mergeCell ref="E11:AK11"/>
    <mergeCell ref="C14:AK14"/>
    <mergeCell ref="Z16:AA16"/>
    <mergeCell ref="AC16:AD16"/>
    <mergeCell ref="AG16:AK16"/>
    <mergeCell ref="AG9:AK9"/>
    <mergeCell ref="C9:I9"/>
    <mergeCell ref="J9:M9"/>
    <mergeCell ref="N9:S9"/>
    <mergeCell ref="C16:K16"/>
    <mergeCell ref="L16:M16"/>
    <mergeCell ref="O16:P16"/>
    <mergeCell ref="S16:T16"/>
    <mergeCell ref="V16:W16"/>
    <mergeCell ref="C18:K18"/>
    <mergeCell ref="L18:R18"/>
    <mergeCell ref="S18:Y18"/>
    <mergeCell ref="Z18:AF18"/>
    <mergeCell ref="AG18:AK18"/>
    <mergeCell ref="C17:K17"/>
    <mergeCell ref="L17:R17"/>
    <mergeCell ref="S17:Y17"/>
    <mergeCell ref="Z17:AF17"/>
    <mergeCell ref="AG17:AK17"/>
    <mergeCell ref="E21:AK21"/>
    <mergeCell ref="E22:AK22"/>
    <mergeCell ref="A25:AK25"/>
    <mergeCell ref="C19:K19"/>
    <mergeCell ref="L19:R19"/>
    <mergeCell ref="S19:Y19"/>
    <mergeCell ref="Z19:AF19"/>
    <mergeCell ref="AG19:AK19"/>
    <mergeCell ref="C20:K20"/>
    <mergeCell ref="L20:R20"/>
    <mergeCell ref="S20:Y20"/>
    <mergeCell ref="Z20:AF20"/>
    <mergeCell ref="AG20:AK20"/>
  </mergeCells>
  <phoneticPr fontId="2" type="noConversion"/>
  <pageMargins left="0.59055118110236227" right="0.47244094488188981"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40</vt:i4>
      </vt:variant>
      <vt:variant>
        <vt:lpstr>이름 지정된 범위</vt:lpstr>
      </vt:variant>
      <vt:variant>
        <vt:i4>40</vt:i4>
      </vt:variant>
    </vt:vector>
  </HeadingPairs>
  <TitlesOfParts>
    <vt:vector size="80" baseType="lpstr">
      <vt:lpstr>표지</vt:lpstr>
      <vt:lpstr>1부.Ⅰ.1</vt:lpstr>
      <vt:lpstr>1부.Ⅰ.2.1)</vt:lpstr>
      <vt:lpstr>1부.Ⅰ.2.2)</vt:lpstr>
      <vt:lpstr>1부.Ⅰ.3.1)</vt:lpstr>
      <vt:lpstr>1부.Ⅰ.3.2)</vt:lpstr>
      <vt:lpstr>1부.Ⅰ.4.1)</vt:lpstr>
      <vt:lpstr>1부.Ⅰ.4.2)</vt:lpstr>
      <vt:lpstr>1부.Ⅰ.4.3)</vt:lpstr>
      <vt:lpstr>1부.Ⅰ.5</vt:lpstr>
      <vt:lpstr>2부.Ⅰ</vt:lpstr>
      <vt:lpstr>2부.Ⅰ.1.1)</vt:lpstr>
      <vt:lpstr>2부.Ⅰ.1.2)</vt:lpstr>
      <vt:lpstr>2부.Ⅰ.1.3)</vt:lpstr>
      <vt:lpstr>2부.Ⅰ.2</vt:lpstr>
      <vt:lpstr>2부.Ⅰ.3</vt:lpstr>
      <vt:lpstr>2부.Ⅰ.4</vt:lpstr>
      <vt:lpstr>2부.Ⅱ</vt:lpstr>
      <vt:lpstr>3부.Ⅰ</vt:lpstr>
      <vt:lpstr>3부.Ⅱ.1.1)</vt:lpstr>
      <vt:lpstr>3부.Ⅱ.1.2)</vt:lpstr>
      <vt:lpstr>3부.Ⅱ.2</vt:lpstr>
      <vt:lpstr>3부.Ⅱ.3</vt:lpstr>
      <vt:lpstr>3부.Ⅱ.4</vt:lpstr>
      <vt:lpstr>3부.Ⅲ</vt:lpstr>
      <vt:lpstr>3부.Ⅳ.1</vt:lpstr>
      <vt:lpstr>3부.Ⅳ.2</vt:lpstr>
      <vt:lpstr>3부.Ⅴ</vt:lpstr>
      <vt:lpstr>4부.Ⅰ.1</vt:lpstr>
      <vt:lpstr>4부.Ⅰ.2</vt:lpstr>
      <vt:lpstr>5부.Ⅰ</vt:lpstr>
      <vt:lpstr>5부.Ⅱ</vt:lpstr>
      <vt:lpstr>5부.Ⅲ</vt:lpstr>
      <vt:lpstr>5부.Ⅳ</vt:lpstr>
      <vt:lpstr>5부.Ⅴ</vt:lpstr>
      <vt:lpstr>5부.Ⅵ</vt:lpstr>
      <vt:lpstr>5부.Ⅶ</vt:lpstr>
      <vt:lpstr>6부.Ⅰ</vt:lpstr>
      <vt:lpstr>7부.Ⅰ</vt:lpstr>
      <vt:lpstr>8부.Ⅰ</vt:lpstr>
      <vt:lpstr>'1부.Ⅰ.1'!Print_Area</vt:lpstr>
      <vt:lpstr>'1부.Ⅰ.2.1)'!Print_Area</vt:lpstr>
      <vt:lpstr>'1부.Ⅰ.2.2)'!Print_Area</vt:lpstr>
      <vt:lpstr>'1부.Ⅰ.3.1)'!Print_Area</vt:lpstr>
      <vt:lpstr>'1부.Ⅰ.3.2)'!Print_Area</vt:lpstr>
      <vt:lpstr>'1부.Ⅰ.4.1)'!Print_Area</vt:lpstr>
      <vt:lpstr>'1부.Ⅰ.4.2)'!Print_Area</vt:lpstr>
      <vt:lpstr>'1부.Ⅰ.4.3)'!Print_Area</vt:lpstr>
      <vt:lpstr>'1부.Ⅰ.5'!Print_Area</vt:lpstr>
      <vt:lpstr>'2부.Ⅰ'!Print_Area</vt:lpstr>
      <vt:lpstr>'2부.Ⅰ.1.1)'!Print_Area</vt:lpstr>
      <vt:lpstr>'2부.Ⅰ.1.2)'!Print_Area</vt:lpstr>
      <vt:lpstr>'2부.Ⅰ.1.3)'!Print_Area</vt:lpstr>
      <vt:lpstr>'2부.Ⅰ.2'!Print_Area</vt:lpstr>
      <vt:lpstr>'2부.Ⅰ.3'!Print_Area</vt:lpstr>
      <vt:lpstr>'2부.Ⅰ.4'!Print_Area</vt:lpstr>
      <vt:lpstr>'2부.Ⅱ'!Print_Area</vt:lpstr>
      <vt:lpstr>'3부.Ⅰ'!Print_Area</vt:lpstr>
      <vt:lpstr>'3부.Ⅱ.1.1)'!Print_Area</vt:lpstr>
      <vt:lpstr>'3부.Ⅱ.1.2)'!Print_Area</vt:lpstr>
      <vt:lpstr>'3부.Ⅱ.2'!Print_Area</vt:lpstr>
      <vt:lpstr>'3부.Ⅱ.3'!Print_Area</vt:lpstr>
      <vt:lpstr>'3부.Ⅱ.4'!Print_Area</vt:lpstr>
      <vt:lpstr>'3부.Ⅲ'!Print_Area</vt:lpstr>
      <vt:lpstr>'3부.Ⅳ.1'!Print_Area</vt:lpstr>
      <vt:lpstr>'3부.Ⅳ.2'!Print_Area</vt:lpstr>
      <vt:lpstr>'3부.Ⅴ'!Print_Area</vt:lpstr>
      <vt:lpstr>'4부.Ⅰ.1'!Print_Area</vt:lpstr>
      <vt:lpstr>'4부.Ⅰ.2'!Print_Area</vt:lpstr>
      <vt:lpstr>'5부.Ⅰ'!Print_Area</vt:lpstr>
      <vt:lpstr>'5부.Ⅱ'!Print_Area</vt:lpstr>
      <vt:lpstr>'5부.Ⅲ'!Print_Area</vt:lpstr>
      <vt:lpstr>'5부.Ⅳ'!Print_Area</vt:lpstr>
      <vt:lpstr>'5부.Ⅴ'!Print_Area</vt:lpstr>
      <vt:lpstr>'5부.Ⅵ'!Print_Area</vt:lpstr>
      <vt:lpstr>'5부.Ⅶ'!Print_Area</vt:lpstr>
      <vt:lpstr>'6부.Ⅰ'!Print_Area</vt:lpstr>
      <vt:lpstr>'7부.Ⅰ'!Print_Area</vt:lpstr>
      <vt:lpstr>'8부.Ⅰ'!Print_Area</vt:lpstr>
      <vt:lpstr>표지!Print_Area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이아라</dc:creator>
  <cp:lastModifiedBy>Jinsook Kim</cp:lastModifiedBy>
  <cp:lastPrinted>2019-06-10T09:00:53Z</cp:lastPrinted>
  <dcterms:created xsi:type="dcterms:W3CDTF">2019-05-22T08:53:46Z</dcterms:created>
  <dcterms:modified xsi:type="dcterms:W3CDTF">2022-05-09T07:49:51Z</dcterms:modified>
</cp:coreProperties>
</file>